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N:\Marine\Y muud asjad\avaldused, vormid, põhjad\avaldused\uue aadressiga avaldused\"/>
    </mc:Choice>
  </mc:AlternateContent>
  <xr:revisionPtr revIDLastSave="0" documentId="13_ncr:1_{DFB8EF97-3103-4BDA-9A97-342F2AE58953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<sst xmlns="http://schemas.openxmlformats.org/spreadsheetml/2006/main" count="302" uniqueCount="267">
  <si>
    <t>KINDLUSTUSVÕTJA</t>
  </si>
  <si>
    <t>Nimi</t>
  </si>
  <si>
    <t>Aadress</t>
  </si>
  <si>
    <t>E-post</t>
  </si>
  <si>
    <t>Telefon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</si>
  <si>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</si>
  <si>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</si>
  <si>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</si>
  <si>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</si>
  <si>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</si>
  <si>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</si>
  <si>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</si>
  <si>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</si>
  <si>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</si>
  <si>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</si>
  <si>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</si>
  <si>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</si>
  <si>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</si>
  <si>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</si>
  <si>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</si>
  <si>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</si>
  <si>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</si>
  <si>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</si>
  <si>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</si>
  <si>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</si>
  <si>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</si>
  <si>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</si>
  <si>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</si>
  <si>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</si>
  <si>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</si>
  <si>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</si>
  <si>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</si>
  <si>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</si>
  <si>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</si>
  <si>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</si>
  <si>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</si>
  <si>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</si>
  <si>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</si>
  <si>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</si>
  <si>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</si>
  <si>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</si>
  <si>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</si>
  <si>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</si>
  <si>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</si>
  <si>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</si>
  <si>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</si>
  <si>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</si>
  <si>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</si>
  <si>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</si>
  <si>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</si>
  <si>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</si>
  <si>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</si>
  <si>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</si>
  <si>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</si>
  <si>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</si>
  <si>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</si>
  <si>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</si>
  <si>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</si>
  <si>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</si>
  <si>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</si>
  <si>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</si>
  <si>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</si>
  <si>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</si>
  <si>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</si>
  <si>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</si>
  <si>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</si>
  <si>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</si>
  <si>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</si>
  <si>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</si>
  <si>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</si>
  <si>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</si>
  <si>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</si>
  <si>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</si>
  <si>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</si>
  <si>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</si>
  <si>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</si>
  <si>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</si>
  <si>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</si>
  <si>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</si>
  <si>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</si>
  <si>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</si>
  <si>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</si>
  <si>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</si>
  <si>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</si>
  <si>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</si>
  <si>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</si>
  <si>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</si>
  <si>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</si>
  <si>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</si>
  <si>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</si>
  <si>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</si>
  <si>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</si>
  <si>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</si>
  <si>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</si>
  <si>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</si>
  <si>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</si>
  <si>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</si>
  <si>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</si>
  <si>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</si>
  <si>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</si>
  <si>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</si>
  <si>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</si>
  <si>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</si>
  <si>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</si>
  <si>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</si>
  <si>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</si>
  <si>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</si>
  <si>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</si>
  <si>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</si>
  <si>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</si>
  <si>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</si>
  <si>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</si>
  <si>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</si>
  <si>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</si>
  <si>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</si>
  <si>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</si>
  <si>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</si>
  <si>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</si>
  <si>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</si>
  <si>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</si>
  <si>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</si>
  <si>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</si>
  <si>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</si>
  <si>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</si>
  <si>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</si>
  <si>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</si>
  <si>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</si>
  <si>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</si>
  <si>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</si>
  <si>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</si>
  <si>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</si>
  <si>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</si>
  <si>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</si>
  <si>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</si>
  <si>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</si>
  <si>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</si>
  <si>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</si>
  <si>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</si>
  <si>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</si>
  <si>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</si>
  <si>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</si>
  <si>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</si>
  <si>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</si>
  <si>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</si>
  <si>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</si>
  <si>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</si>
  <si>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</si>
  <si>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</si>
  <si>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</si>
  <si>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</si>
  <si>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</si>
  <si>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</si>
  <si>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</si>
  <si>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</si>
  <si>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</si>
  <si>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</si>
  <si>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</si>
  <si>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</si>
  <si>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</si>
  <si>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</si>
  <si>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</si>
  <si>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</si>
  <si>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</si>
  <si>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</si>
  <si>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</si>
  <si>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</si>
  <si>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</si>
  <si>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</si>
  <si>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</si>
  <si>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</si>
  <si>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</si>
  <si>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</si>
  <si>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</si>
  <si>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</si>
  <si>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</si>
  <si>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</si>
  <si>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</si>
  <si>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</si>
  <si>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</si>
  <si>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</si>
  <si>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</si>
  <si>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</si>
  <si>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</si>
  <si>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</si>
  <si>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</si>
  <si>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</si>
  <si>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</si>
  <si>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</si>
  <si>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</si>
  <si>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</si>
  <si>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</si>
  <si>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</si>
  <si>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</si>
  <si>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</si>
  <si>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</si>
  <si>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</si>
  <si>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</si>
  <si>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</si>
  <si>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</si>
  <si>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</si>
  <si>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</si>
  <si>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</si>
  <si>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</si>
  <si>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</si>
  <si>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</si>
  <si>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</si>
  <si>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</si>
  <si>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</si>
  <si>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</si>
  <si>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</si>
  <si>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</si>
  <si>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</si>
  <si>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</si>
  <si>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</si>
  <si>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</si>
  <si>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</si>
  <si>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</si>
  <si>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</si>
  <si>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</si>
  <si>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</si>
  <si>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</si>
  <si>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</si>
  <si>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</si>
  <si>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</si>
  <si>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</si>
  <si>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</si>
  <si>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</si>
  <si>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</si>
  <si>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</si>
  <si>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</si>
  <si>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</si>
  <si>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</si>
  <si>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</si>
  <si>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</si>
  <si>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</si>
  <si>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</si>
  <si>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</si>
  <si>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</si>
  <si>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</si>
  <si>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</si>
  <si>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</si>
  <si>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</si>
  <si>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</si>
  <si>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</si>
  <si>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</si>
  <si>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</si>
  <si>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</si>
  <si>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</si>
  <si>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</si>
  <si>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</si>
  <si>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</si>
  <si>
    <t>Veskiposti 2/1, 10138 Tallinn</t>
  </si>
  <si>
    <t>Kogu maailm v.a Venemaa, Ukraina, Valgevene ning riigid ja territooriumid, mille suhtes on ÜRO, Euroopa Liidu, Ameerika Ühendriikide või Ühendkuningriigi poolt rakendatud kaubanduskeeld.</t>
  </si>
  <si>
    <t>Eesti, Läti, Leedu, Soome ja Rootsi</t>
  </si>
  <si>
    <t>Euroopa geograafilised piirid välja arvatud endise S.R.Ü. riigid (sh Venemaa, Valgevene, Ukraina, Moldova ja Aserbaidžaan)</t>
  </si>
  <si>
    <t>Euroopa liidu k.a Euroopa Vabakaubanduse Assotsiatsiooni liikmesriigid ning Suurbritannia</t>
  </si>
  <si>
    <t>European Union and European Free Trade Association Countries plus Great Britain</t>
  </si>
  <si>
    <t>European geographical scope excluding former C.I.S. countries (incl Russia, Belorus, Ukraine, Moldova ja Aserbaijan)</t>
  </si>
  <si>
    <t>Europe, Asia and North-America except Russia, Belorus, Ukraine and country or region on which the United Nations, European Union, United States of America or United Kingdom have imposed a trade embargo.</t>
  </si>
  <si>
    <t>Worldwide except Russia, Belorus, Ukraine and country or region on which the United Nations, European Union, United States of America or United Kingdom have imposed a trade embargo.</t>
  </si>
  <si>
    <t>Euroopa, Aasia ja Põhja-Ameerika v.a Venemaa, Ukraina, Valgevene ning riigid ja territooriumid, mille suhtes on ÜRO, Euroopa Liidu, Ameerika Ühendriikide või Ühendkuningriigi poolt rakendatud kaubanduskeeld.</t>
  </si>
  <si>
    <t>Эстония, Латвия, Литва, Финляндия и Швеция</t>
  </si>
  <si>
    <t>Страны Европейского союза и Европейской ассоциации свободной торговли, а также Великобритания</t>
  </si>
  <si>
    <t>Географический охват Европы, за исключением стран бывшего СНГ (включая Россию, Беларусь, Украину, Молдову и Азербайджан)</t>
  </si>
  <si>
    <t>Европа, Азия и Северная Америка, за исключением России, Белоруссии, Украины и страны или региона, на которые распространяется торговое эмбарго, введенное Организацией Объединенных Наций, Европейским союзом, Соединенными Штатами Америки или Соединенным Королевством.</t>
  </si>
  <si>
    <t>По всему миру, за исключением России, Беларуси, Украины или страны или региона, на которые распространяется торговое эмбарго, введенное Организацией Объединенных Наций, Европейским союзом, Соединенными Штатами Америки или Соединенным Королевством.</t>
  </si>
  <si>
    <t>Estonia, Latvia, Lithuania, Finland and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</si>
</sst>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#,##0\ &quot;€&quot;"/>
    <numFmt numFmtId="167" formatCode="[$-425]d/\ mmmm\ yyyy&quot;. a.&quot;;@"/>
    <numFmt numFmtId="168" formatCode="#,##0.0"/>
    <numFmt numFmtId="169" formatCode="[$-FC19]dd\ mmmm\ yyyy\ \г\.;@"/>
    <numFmt numFmtId="170" formatCode="[$-809]dd\ mmmm\ yyyy;@"/>
    <numFmt numFmtId="171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8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6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6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6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6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6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7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7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6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6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6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1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0" fontId="22" fillId="0" borderId="18" xfId="0" applyFont="1" applyBorder="1" applyAlignment="1" applyProtection="1">
      <alignment horizontal="left" vertical="top" wrapText="1"/>
    </xf>
    <xf numFmtId="165" fontId="22" fillId="25" borderId="16" xfId="0" applyNumberFormat="1" applyFont="1" applyFill="1" applyBorder="1" applyAlignment="1" applyProtection="1">
      <alignment horizontal="left" vertical="top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170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4000000}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 xr:uid="{00000000-0005-0000-0000-000028000000}"/>
    <cellStyle name="Normal" xfId="0" builtinId="0"/>
    <cellStyle name="Normal 2" xfId="42" xr:uid="{00000000-0005-0000-0000-00002A000000}"/>
    <cellStyle name="Normal_81" xfId="43" xr:uid="{00000000-0005-0000-0000-00002B000000}"/>
    <cellStyle name="Note" xfId="44" builtinId="10" customBuiltin="1"/>
    <cellStyle name="Output" xfId="45" builtinId="21" customBuiltin="1"/>
    <cellStyle name="Percent 2" xfId="46" xr:uid="{00000000-0005-0000-0000-00002E000000}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170118</xdr:colOff>
      <xdr:row>8</xdr:row>
      <xdr:rowOff>57828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365330</xdr:colOff>
      <xdr:row>1</xdr:row>
      <xdr:rowOff>53424</xdr:rowOff>
    </xdr:from>
    <xdr:to>
      <xdr:col>6</xdr:col>
      <xdr:colOff>1203528</xdr:colOff>
      <xdr:row>3</xdr:row>
      <xdr:rowOff>58547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127835</xdr:rowOff>
    </xdr:from>
    <xdr:to>
      <xdr:col>10</xdr:col>
      <xdr:colOff>174832</xdr:colOff>
      <xdr:row>8</xdr:row>
      <xdr:rowOff>77178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8901" y="499310"/>
          <a:ext cx="198496" cy="196993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276225</xdr:colOff>
      <xdr:row>8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72549" y="390525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207309</xdr:colOff>
      <xdr:row>1</xdr:row>
      <xdr:rowOff>40902</xdr:rowOff>
    </xdr:from>
    <xdr:to>
      <xdr:col>6</xdr:col>
      <xdr:colOff>1045507</xdr:colOff>
      <xdr:row>3</xdr:row>
      <xdr:rowOff>57343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123825</xdr:rowOff>
    </xdr:from>
    <xdr:to>
      <xdr:col>10</xdr:col>
      <xdr:colOff>171422</xdr:colOff>
      <xdr:row>8</xdr:row>
      <xdr:rowOff>59926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7424" y="499812"/>
          <a:ext cx="200000" cy="205013"/>
        </a:xfrm>
        <a:prstGeom prst="rect">
          <a:avLst/>
        </a:prstGeom>
      </xdr:spPr>
    </xdr:pic>
    <xdr:clientData/>
  </xdr:twoCellAnchor>
  <xdr:twoCellAnchor>
    <xdr:from>
      <xdr:col>9</xdr:col>
      <xdr:colOff>1352550</xdr:colOff>
      <xdr:row>6</xdr:row>
      <xdr:rowOff>28575</xdr:rowOff>
    </xdr:from>
    <xdr:to>
      <xdr:col>10</xdr:col>
      <xdr:colOff>276226</xdr:colOff>
      <xdr:row>8</xdr:row>
      <xdr:rowOff>133350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91575" y="400050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249780</xdr:colOff>
      <xdr:row>1</xdr:row>
      <xdr:rowOff>57150</xdr:rowOff>
    </xdr:from>
    <xdr:to>
      <xdr:col>6</xdr:col>
      <xdr:colOff>1087978</xdr:colOff>
      <xdr:row>3</xdr:row>
      <xdr:rowOff>59136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tabSelected="1" zoomScaleNormal="100" workbookViewId="0">
      <selection activeCell="D15" sqref="D15:G15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33203125" style="16" customWidth="1"/>
    <col min="4" max="4" width="19.33203125" style="16" customWidth="1"/>
    <col min="5" max="5" width="12.5546875" style="16" bestFit="1" customWidth="1"/>
    <col min="6" max="6" width="21" style="16" customWidth="1"/>
    <col min="7" max="7" width="19.33203125" style="16" customWidth="1"/>
    <col min="8" max="8" width="5.33203125" style="4" customWidth="1"/>
    <col min="9" max="9" width="13.5546875" style="5" customWidth="1"/>
    <col min="10" max="10" width="17.88671875" style="5" customWidth="1"/>
    <col min="11" max="11" width="17" style="5" bestFit="1" customWidth="1"/>
    <col min="12" max="12" width="41.109375" style="5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6" x14ac:dyDescent="0.25">
      <c r="B2" s="163" t="s">
        <v>9</v>
      </c>
      <c r="C2" s="163"/>
      <c r="E2" s="163"/>
      <c r="F2" s="163"/>
      <c r="G2" s="178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6" x14ac:dyDescent="0.25">
      <c r="B3" s="93" t="s">
        <v>2</v>
      </c>
      <c r="C3" s="156" t="s">
        <v>251</v>
      </c>
      <c r="E3" s="161" t="s">
        <v>5</v>
      </c>
      <c r="F3" s="156">
        <v>10017013</v>
      </c>
      <c r="G3" s="178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4</v>
      </c>
      <c r="C4" s="160">
        <v>6106500</v>
      </c>
      <c r="D4" s="159"/>
      <c r="E4" s="162" t="s">
        <v>3</v>
      </c>
      <c r="F4" s="158" t="s">
        <v>242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68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29</v>
      </c>
      <c r="C6" s="97"/>
      <c r="D6" s="97"/>
      <c r="E6" s="97"/>
      <c r="F6" s="97"/>
      <c r="G6" s="97"/>
      <c r="H6" s="28"/>
      <c r="I6" s="29"/>
      <c r="J6" s="98" t="s">
        <v>49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5">
      <c r="B7" s="93" t="s">
        <v>54</v>
      </c>
      <c r="C7" s="93"/>
      <c r="D7" s="93"/>
      <c r="E7" s="93"/>
      <c r="F7" s="93"/>
      <c r="G7" s="93"/>
      <c r="H7" s="34"/>
      <c r="J7" s="175" t="s">
        <v>50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5">
      <c r="B8" s="93" t="s">
        <v>55</v>
      </c>
      <c r="C8" s="93"/>
      <c r="D8" s="93"/>
      <c r="E8" s="93"/>
      <c r="F8" s="93"/>
      <c r="G8" s="93"/>
      <c r="H8" s="34"/>
      <c r="J8" s="176" t="s">
        <v>51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5">
      <c r="B11" s="77" t="s">
        <v>1</v>
      </c>
      <c r="C11" s="177"/>
      <c r="D11" s="177"/>
      <c r="E11" s="177"/>
      <c r="F11" s="23" t="s">
        <v>5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5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3</v>
      </c>
      <c r="C13" s="185"/>
      <c r="D13" s="185"/>
      <c r="E13" s="185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6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30</v>
      </c>
      <c r="C15" s="40"/>
      <c r="D15" s="191"/>
      <c r="E15" s="191"/>
      <c r="F15" s="191"/>
      <c r="G15" s="191"/>
      <c r="H15" s="20"/>
      <c r="I15" s="51" t="s">
        <v>41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43</v>
      </c>
      <c r="C16" s="100"/>
      <c r="D16" s="124">
        <f ca="1">I62-1</f>
        <v>2022</v>
      </c>
      <c r="E16" s="168"/>
      <c r="F16" s="22" t="str">
        <f ca="1">"prognoos "&amp;I62</f>
        <v>prognoos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3">
      <c r="B17" s="190" t="s">
        <v>42</v>
      </c>
      <c r="C17" s="190"/>
      <c r="D17" s="192"/>
      <c r="E17" s="192"/>
      <c r="F17" s="192"/>
      <c r="G17" s="192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38</v>
      </c>
      <c r="C18" s="38"/>
      <c r="D18" s="186"/>
      <c r="E18" s="186"/>
      <c r="F18" s="186"/>
      <c r="G18" s="186"/>
      <c r="H18" s="20"/>
      <c r="I18" s="51" t="s">
        <v>24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66</v>
      </c>
      <c r="C19" s="40"/>
      <c r="D19" s="185"/>
      <c r="E19" s="185"/>
      <c r="F19" s="185"/>
      <c r="G19" s="185"/>
      <c r="H19" s="20"/>
      <c r="I19" s="51" t="s">
        <v>72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5">
      <c r="B20" s="101" t="s">
        <v>21</v>
      </c>
      <c r="C20" s="101"/>
      <c r="D20" s="193"/>
      <c r="E20" s="193"/>
      <c r="F20" s="193"/>
      <c r="G20" s="193"/>
      <c r="H20" s="20"/>
      <c r="I20" s="123" t="s">
        <v>71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69</v>
      </c>
      <c r="C21" s="96"/>
      <c r="D21" s="95"/>
      <c r="E21" s="95" t="s">
        <v>12</v>
      </c>
      <c r="F21" s="122"/>
      <c r="G21" s="95"/>
    </row>
    <row r="22" spans="2:17" s="55" customFormat="1" ht="15" customHeight="1" x14ac:dyDescent="0.25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25</v>
      </c>
    </row>
    <row r="23" spans="2:17" s="55" customFormat="1" ht="15" customHeight="1" x14ac:dyDescent="0.25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63</v>
      </c>
    </row>
    <row r="24" spans="2:17" s="55" customFormat="1" ht="15" customHeight="1" x14ac:dyDescent="0.25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74</v>
      </c>
    </row>
    <row r="25" spans="2:17" s="55" customFormat="1" ht="15" customHeight="1" x14ac:dyDescent="0.25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 t="shared" si="0"/>
        <v>muu suurema riskiga kaup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45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44</v>
      </c>
      <c r="C30" s="54"/>
      <c r="D30" s="187"/>
      <c r="E30" s="187"/>
      <c r="F30" s="54" t="str">
        <f>IF(D30=I73,I75,"")</f>
        <v/>
      </c>
      <c r="G30" s="54"/>
      <c r="H30" s="57"/>
      <c r="I30" s="39" t="s">
        <v>151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IF(D30=I73,"Laoteenuse käive "&amp;I62,"")</f>
        <v/>
      </c>
      <c r="G32" s="86"/>
      <c r="H32" s="20"/>
      <c r="I32" s="39" t="s">
        <v>47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23</v>
      </c>
      <c r="C33" s="117"/>
      <c r="D33" s="118"/>
      <c r="E33" s="118"/>
      <c r="F33" s="118"/>
      <c r="G33" s="118"/>
      <c r="I33" s="148" t="s">
        <v>207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35</v>
      </c>
      <c r="C34" s="17"/>
      <c r="D34" s="43"/>
      <c r="E34" s="7" t="s">
        <v>36</v>
      </c>
      <c r="F34" s="22" t="s">
        <v>19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18</v>
      </c>
      <c r="C35" s="40"/>
      <c r="D35" s="44">
        <v>50000</v>
      </c>
      <c r="E35" s="41"/>
      <c r="F35" s="42" t="s">
        <v>22</v>
      </c>
      <c r="G35" s="89"/>
      <c r="I35" s="39" t="s">
        <v>62</v>
      </c>
      <c r="J35" s="17"/>
      <c r="K35" s="21"/>
      <c r="L35" s="21"/>
      <c r="M35" s="21"/>
    </row>
    <row r="36" spans="2:18" s="115" customFormat="1" ht="15" customHeight="1" x14ac:dyDescent="0.25">
      <c r="B36" s="116" t="s">
        <v>148</v>
      </c>
      <c r="C36" s="117"/>
      <c r="D36" s="118"/>
      <c r="E36" s="118"/>
      <c r="F36" s="118"/>
      <c r="G36" s="118"/>
      <c r="I36" s="39" t="s">
        <v>73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31</v>
      </c>
      <c r="D37" s="146">
        <v>0</v>
      </c>
      <c r="E37" s="54"/>
      <c r="F37" s="61" t="s">
        <v>32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33</v>
      </c>
      <c r="D38" s="102">
        <v>0</v>
      </c>
      <c r="E38" s="54"/>
      <c r="F38" s="61" t="s">
        <v>34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150</v>
      </c>
      <c r="C39" s="104"/>
      <c r="D39" s="189"/>
      <c r="E39" s="189"/>
      <c r="F39" s="189"/>
      <c r="G39" s="189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75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3">
      <c r="B41" s="188" t="s">
        <v>149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82" t="s">
        <v>7</v>
      </c>
      <c r="C42" s="182"/>
      <c r="D42" s="182"/>
      <c r="E42" s="182"/>
      <c r="F42" s="182"/>
      <c r="G42" s="182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6" x14ac:dyDescent="0.2">
      <c r="B43" s="181" t="s">
        <v>57</v>
      </c>
      <c r="C43" s="181"/>
      <c r="D43" s="181"/>
      <c r="E43" s="181"/>
      <c r="F43" s="181"/>
      <c r="G43" s="181"/>
      <c r="I43" s="82"/>
    </row>
    <row r="44" spans="2:18" s="35" customFormat="1" ht="9.6" x14ac:dyDescent="0.25">
      <c r="B44" s="181" t="s">
        <v>56</v>
      </c>
      <c r="C44" s="181"/>
      <c r="D44" s="181"/>
      <c r="E44" s="181"/>
      <c r="F44" s="181"/>
      <c r="G44" s="181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68</v>
      </c>
    </row>
    <row r="45" spans="2:18" s="35" customFormat="1" ht="10.199999999999999" thickBot="1" x14ac:dyDescent="0.3">
      <c r="B45" s="83" t="s">
        <v>11</v>
      </c>
      <c r="C45" s="48"/>
      <c r="D45" s="83" t="s">
        <v>53</v>
      </c>
      <c r="E45" s="48"/>
      <c r="F45" s="83"/>
      <c r="G45" s="79" t="s">
        <v>52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</v>
      </c>
      <c r="C47" s="179"/>
      <c r="D47" s="179"/>
      <c r="E47" s="27"/>
      <c r="F47" s="27"/>
      <c r="G47" s="91"/>
    </row>
    <row r="48" spans="2:18" ht="15" customHeight="1" x14ac:dyDescent="0.25">
      <c r="B48" s="20" t="s">
        <v>8</v>
      </c>
      <c r="C48" s="180"/>
      <c r="D48" s="180"/>
      <c r="E48" s="27"/>
      <c r="F48" s="27"/>
      <c r="G48" s="91"/>
      <c r="I48" s="39" t="s">
        <v>48</v>
      </c>
    </row>
    <row r="49" spans="1:17" s="35" customFormat="1" ht="9.6" x14ac:dyDescent="0.25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156" t="s">
        <v>246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0.199999999999999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customHeight="1" x14ac:dyDescent="0.25">
      <c r="B64" s="3"/>
      <c r="C64" s="3"/>
      <c r="D64" s="3"/>
      <c r="E64" s="3"/>
      <c r="F64" s="3"/>
      <c r="G64" s="3"/>
      <c r="H64" s="4"/>
      <c r="I64" s="8" t="s">
        <v>61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customHeight="1" x14ac:dyDescent="0.25">
      <c r="B65" s="3"/>
      <c r="C65" s="3"/>
      <c r="D65" s="3"/>
      <c r="E65" s="3"/>
      <c r="F65" s="3"/>
      <c r="G65" s="3"/>
      <c r="H65" s="4"/>
      <c r="I65" s="8" t="s">
        <v>40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customHeight="1" x14ac:dyDescent="0.25">
      <c r="H67" s="9"/>
      <c r="I67" s="8" t="s">
        <v>253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customHeight="1" x14ac:dyDescent="0.25">
      <c r="H68" s="9"/>
      <c r="I68" s="8" t="s">
        <v>255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customHeight="1" x14ac:dyDescent="0.25">
      <c r="H69" s="9"/>
      <c r="I69" s="8" t="s">
        <v>254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customHeight="1" x14ac:dyDescent="0.25">
      <c r="H70" s="9"/>
      <c r="I70" s="8" t="s">
        <v>260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customHeight="1" x14ac:dyDescent="0.25">
      <c r="H71" s="9"/>
      <c r="I71" s="8" t="s">
        <v>252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customHeight="1" x14ac:dyDescent="0.25">
      <c r="H73" s="4"/>
      <c r="I73" s="15" t="s">
        <v>153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customHeight="1" x14ac:dyDescent="0.25">
      <c r="F74" s="12"/>
      <c r="G74" s="12"/>
      <c r="H74" s="4"/>
      <c r="I74" s="15" t="s">
        <v>152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customHeight="1" x14ac:dyDescent="0.25">
      <c r="H75" s="9"/>
      <c r="I75" s="8" t="s">
        <v>39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customHeight="1" x14ac:dyDescent="0.25">
      <c r="B76" s="66"/>
      <c r="C76" s="67"/>
      <c r="D76" s="68"/>
      <c r="F76" s="70"/>
      <c r="G76" s="70"/>
      <c r="I76" s="8" t="s">
        <v>37</v>
      </c>
    </row>
    <row r="77" spans="2:17" s="12" customFormat="1" ht="12.6" customHeight="1" x14ac:dyDescent="0.25">
      <c r="H77" s="9"/>
      <c r="I77" s="8" t="s">
        <v>155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customHeight="1" x14ac:dyDescent="0.25">
      <c r="B80" s="71"/>
      <c r="C80" s="72"/>
      <c r="D80" s="73"/>
      <c r="F80" s="70"/>
      <c r="G80" s="70"/>
      <c r="I80" s="63" t="s">
        <v>17</v>
      </c>
    </row>
    <row r="81" spans="2:17" s="55" customFormat="1" ht="14.25" customHeight="1" x14ac:dyDescent="0.25">
      <c r="B81" s="71"/>
      <c r="C81" s="72"/>
      <c r="D81" s="73"/>
      <c r="F81" s="70"/>
      <c r="G81" s="70"/>
      <c r="I81" s="63" t="s">
        <v>26</v>
      </c>
    </row>
    <row r="82" spans="2:17" s="55" customFormat="1" ht="14.25" customHeight="1" x14ac:dyDescent="0.25">
      <c r="B82" s="71"/>
      <c r="C82" s="72"/>
      <c r="D82" s="73"/>
      <c r="F82" s="70"/>
      <c r="G82" s="70"/>
      <c r="I82" s="63" t="s">
        <v>27</v>
      </c>
    </row>
    <row r="83" spans="2:17" s="55" customFormat="1" ht="14.25" customHeight="1" x14ac:dyDescent="0.25">
      <c r="B83" s="71"/>
      <c r="C83" s="72"/>
      <c r="D83" s="73"/>
      <c r="F83" s="70"/>
      <c r="G83" s="70"/>
      <c r="I83" s="63" t="s">
        <v>28</v>
      </c>
    </row>
    <row r="84" spans="2:17" s="2" customFormat="1" ht="12.6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customHeight="1" x14ac:dyDescent="0.25">
      <c r="I85" s="36" t="s">
        <v>14</v>
      </c>
      <c r="J85" s="36">
        <f t="shared" ref="J85:J91" si="1">IF(D22=$I$79,0,1)</f>
        <v>0</v>
      </c>
    </row>
    <row r="86" spans="2:17" ht="12.6" customHeight="1" x14ac:dyDescent="0.25">
      <c r="I86" s="36" t="s">
        <v>64</v>
      </c>
      <c r="J86" s="36">
        <f t="shared" si="1"/>
        <v>0</v>
      </c>
    </row>
    <row r="87" spans="2:17" ht="12.6" customHeight="1" x14ac:dyDescent="0.25">
      <c r="I87" s="36" t="s">
        <v>20</v>
      </c>
      <c r="J87" s="36">
        <f t="shared" si="1"/>
        <v>0</v>
      </c>
    </row>
    <row r="88" spans="2:17" ht="12.6" customHeight="1" x14ac:dyDescent="0.25">
      <c r="I88" s="36" t="s">
        <v>16</v>
      </c>
      <c r="J88" s="36">
        <f t="shared" si="1"/>
        <v>0</v>
      </c>
    </row>
    <row r="89" spans="2:17" ht="12.6" customHeight="1" x14ac:dyDescent="0.25">
      <c r="I89" s="36" t="s">
        <v>13</v>
      </c>
      <c r="J89" s="36">
        <f t="shared" si="1"/>
        <v>0</v>
      </c>
    </row>
    <row r="90" spans="2:17" ht="12.6" customHeight="1" x14ac:dyDescent="0.25">
      <c r="I90" s="36" t="s">
        <v>15</v>
      </c>
      <c r="J90" s="36">
        <f t="shared" si="1"/>
        <v>0</v>
      </c>
    </row>
    <row r="91" spans="2:17" ht="12.6" customHeight="1" x14ac:dyDescent="0.25">
      <c r="I91" s="36" t="s">
        <v>65</v>
      </c>
      <c r="J91" s="36">
        <f t="shared" si="1"/>
        <v>0</v>
      </c>
    </row>
    <row r="93" spans="2:17" s="2" customFormat="1" ht="12.6" customHeight="1" x14ac:dyDescent="0.25">
      <c r="H93" s="4"/>
      <c r="I93" s="15" t="s">
        <v>10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customHeight="1" x14ac:dyDescent="0.25">
      <c r="H94" s="4"/>
      <c r="I94" s="15" t="s">
        <v>46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customHeight="1" x14ac:dyDescent="0.25">
      <c r="H95" s="4"/>
      <c r="I95" s="8" t="s">
        <v>60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customHeight="1" x14ac:dyDescent="0.25">
      <c r="H96" s="4"/>
      <c r="I96" s="8" t="s">
        <v>70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customHeight="1" x14ac:dyDescent="0.25">
      <c r="H97" s="4"/>
      <c r="I97" s="8" t="s">
        <v>240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customHeight="1" x14ac:dyDescent="0.25">
      <c r="H98" s="4"/>
      <c r="I98" s="36" t="s">
        <v>67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customHeight="1" x14ac:dyDescent="0.25">
      <c r="H99" s="4"/>
      <c r="I99" s="8" t="s">
        <v>154</v>
      </c>
      <c r="J99" s="13"/>
      <c r="K99" s="14"/>
      <c r="L99" s="6"/>
      <c r="M99" s="6"/>
      <c r="N99" s="6"/>
      <c r="O99" s="6"/>
      <c r="P99" s="6"/>
      <c r="Q99" s="6"/>
    </row>
    <row r="100" spans="5:18" ht="12.75" customHeight="1" x14ac:dyDescent="0.25">
      <c r="I100" s="8" t="s">
        <v>58</v>
      </c>
      <c r="J100" s="13"/>
      <c r="K100" s="13"/>
      <c r="L100" s="13"/>
      <c r="R100" s="5"/>
    </row>
    <row r="101" spans="5:18" ht="12.75" customHeight="1" x14ac:dyDescent="0.25">
      <c r="I101" s="8" t="s">
        <v>59</v>
      </c>
      <c r="J101" s="13"/>
      <c r="K101" s="13"/>
      <c r="L101" s="13"/>
      <c r="R101" s="5"/>
    </row>
    <row r="103" spans="5:18" ht="12.6" customHeight="1" x14ac:dyDescent="0.25">
      <c r="E103" s="16" t="s">
        <v>68</v>
      </c>
    </row>
    <row r="106" spans="5:18" ht="12.6" customHeight="1" x14ac:dyDescent="0.25">
      <c r="L106" s="5" t="s">
        <v>68</v>
      </c>
    </row>
  </sheetData>
  <sheetProtection algorithmName="SHA-512" hashValue="jjZi2kgdDgLNFr8qISGIEF5xcag4ez1oI73jCA92GHV/9aYwL4MNnVJ5fR+2yURP6w3cdTEKTheqlD9/tbsJ0Q==" saltValue="v1pd7PrR3rNlB6tmYhbvcw==" spinCount="100000" sheet="1" objects="1" scenarios="1" selectLockedCells="1"/>
  <dataConsolidate/>
  <mergeCells count="29">
    <mergeCell ref="C11:E11"/>
    <mergeCell ref="B17:C17"/>
    <mergeCell ref="D15:G15"/>
    <mergeCell ref="C12:G12"/>
    <mergeCell ref="E22:G22"/>
    <mergeCell ref="D17:G17"/>
    <mergeCell ref="D20:G20"/>
    <mergeCell ref="B41:C41"/>
    <mergeCell ref="D39:G39"/>
    <mergeCell ref="E24:G24"/>
    <mergeCell ref="E25:G25"/>
    <mergeCell ref="E26:G26"/>
    <mergeCell ref="D31:G31"/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 xr:uid="{00000000-0002-0000-0000-000000000000}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000-000001000000}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 xr:uid="{00000000-0002-0000-0000-000002000000}">
      <formula1>500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000-000003000000}">
      <formula1>100</formula1>
    </dataValidation>
    <dataValidation type="list" errorStyle="warning" allowBlank="1" showInputMessage="1" showErrorMessage="1" sqref="J3" xr:uid="{00000000-0002-0000-0000-000004000000}">
      <formula1>$I$67:$I$71</formula1>
    </dataValidation>
    <dataValidation type="list" allowBlank="1" showInputMessage="1" showErrorMessage="1" sqref="D15" xr:uid="{00000000-0002-0000-0000-000005000000}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000-000006000000}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000-000007000000}">
      <formula1>1</formula1>
    </dataValidation>
    <dataValidation type="decimal" errorStyle="warning" allowBlank="1" showInputMessage="1" showErrorMessage="1" errorTitle="0%...100%" error="Palun kirjuta veoliigi osakaal, %" sqref="G37:G38 D37:D38" xr:uid="{00000000-0002-0000-0000-000008000000}">
      <formula1>0%</formula1>
      <formula2>100%</formula2>
    </dataValidation>
    <dataValidation type="list" allowBlank="1" showInputMessage="1" showErrorMessage="1" sqref="D30" xr:uid="{00000000-0002-0000-0000-000009000000}">
      <formula1>$I$73:$I$74</formula1>
    </dataValidation>
    <dataValidation type="list" errorStyle="warning" allowBlank="1" showInputMessage="1" showErrorMessage="1" sqref="J8" xr:uid="{00000000-0002-0000-0000-00000A000000}">
      <formula1>$I$63:$I$67</formula1>
    </dataValidation>
    <dataValidation type="list" errorStyle="warning" allowBlank="1" showInputMessage="1" showErrorMessage="1" sqref="D22:D28" xr:uid="{00000000-0002-0000-0000-00000B000000}">
      <formula1>$I$79:$I$83</formula1>
    </dataValidation>
  </dataValidations>
  <hyperlinks>
    <hyperlink ref="I18" r:id="rId1" display="Lloyd'si info riigiti" xr:uid="{00000000-0004-0000-0000-000000000000}"/>
    <hyperlink ref="I23" r:id="rId2" location="para34" xr:uid="{00000000-0004-0000-0000-000001000000}"/>
    <hyperlink ref="I20" r:id="rId3" display="Transport Information Service (TIS)" xr:uid="{00000000-0004-0000-0000-000002000000}"/>
    <hyperlink ref="I32" r:id="rId4" xr:uid="{00000000-0004-0000-0000-000003000000}"/>
    <hyperlink ref="I22" r:id="rId5" xr:uid="{00000000-0004-0000-0000-000004000000}"/>
    <hyperlink ref="I19" r:id="rId6" display="Lloyd'si agendid kahju korral" xr:uid="{00000000-0004-0000-0000-000005000000}"/>
    <hyperlink ref="I15" r:id="rId7" xr:uid="{00000000-0004-0000-0000-000006000000}"/>
    <hyperlink ref="I30" r:id="rId8" display="ELEA ladustamise üldtingimused" xr:uid="{00000000-0004-0000-0000-000007000000}"/>
    <hyperlink ref="I35" r:id="rId9" xr:uid="{00000000-0004-0000-0000-000008000000}"/>
    <hyperlink ref="I48" r:id="rId10" xr:uid="{00000000-0004-0000-0000-000009000000}"/>
    <hyperlink ref="I36" r:id="rId11" display="Ekspedeerija käsiraamat - Tallinna Tehnikakõrgkool" xr:uid="{00000000-0004-0000-0000-00000A000000}"/>
    <hyperlink ref="I24" r:id="rId12" location="para854" xr:uid="{00000000-0004-0000-0000-00000B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showGridLines="0" zoomScaleNormal="100" workbookViewId="0">
      <selection activeCell="D15" sqref="D15:G15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5546875" style="16" customWidth="1"/>
    <col min="4" max="5" width="17" style="16" customWidth="1"/>
    <col min="6" max="6" width="21" style="16" bestFit="1" customWidth="1"/>
    <col min="7" max="7" width="17" style="16" customWidth="1"/>
    <col min="8" max="8" width="3.6640625" style="4" customWidth="1"/>
    <col min="9" max="9" width="13.5546875" style="5" customWidth="1"/>
    <col min="10" max="10" width="24.6640625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78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78</v>
      </c>
      <c r="C3" s="156" t="s">
        <v>251</v>
      </c>
      <c r="E3" s="161" t="s">
        <v>80</v>
      </c>
      <c r="F3" s="156">
        <v>10017013</v>
      </c>
      <c r="G3" s="178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115</v>
      </c>
      <c r="C4" s="160" t="s">
        <v>243</v>
      </c>
      <c r="D4" s="159"/>
      <c r="E4" s="162" t="s">
        <v>79</v>
      </c>
      <c r="F4" s="158" t="s">
        <v>242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68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76</v>
      </c>
      <c r="C6" s="97"/>
      <c r="D6" s="97"/>
      <c r="E6" s="97"/>
      <c r="F6" s="97"/>
      <c r="G6" s="97"/>
      <c r="H6" s="28"/>
      <c r="I6" s="29"/>
      <c r="J6" s="98" t="s">
        <v>132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181" t="s">
        <v>94</v>
      </c>
      <c r="C7" s="181"/>
      <c r="D7" s="181"/>
      <c r="E7" s="181"/>
      <c r="F7" s="181"/>
      <c r="G7" s="181"/>
      <c r="H7" s="34"/>
      <c r="J7" s="175" t="s">
        <v>137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181" t="s">
        <v>93</v>
      </c>
      <c r="C8" s="181"/>
      <c r="D8" s="181"/>
      <c r="E8" s="181"/>
      <c r="F8" s="181"/>
      <c r="G8" s="181"/>
      <c r="H8" s="34"/>
      <c r="J8" s="176" t="s">
        <v>138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90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77</v>
      </c>
      <c r="C11" s="177"/>
      <c r="D11" s="177"/>
      <c r="E11" s="177"/>
      <c r="F11" s="23" t="s">
        <v>80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" t="s">
        <v>78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79</v>
      </c>
      <c r="C13" s="185"/>
      <c r="D13" s="185"/>
      <c r="E13" s="185"/>
      <c r="F13" s="46" t="s">
        <v>116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114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111</v>
      </c>
      <c r="C15" s="40"/>
      <c r="D15" s="191"/>
      <c r="E15" s="191"/>
      <c r="F15" s="191"/>
      <c r="G15" s="191"/>
      <c r="H15" s="20"/>
      <c r="I15" s="39" t="s">
        <v>112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113</v>
      </c>
      <c r="C16" s="100"/>
      <c r="D16" s="124">
        <f ca="1">I62-1</f>
        <v>2022</v>
      </c>
      <c r="E16" s="43"/>
      <c r="F16" s="22" t="str">
        <f ca="1">"прогноз на "&amp;I62</f>
        <v>прогноз на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3">
      <c r="B17" s="190" t="s">
        <v>136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108</v>
      </c>
      <c r="C18" s="38"/>
      <c r="D18" s="186"/>
      <c r="E18" s="186"/>
      <c r="F18" s="186"/>
      <c r="G18" s="186"/>
      <c r="H18" s="20"/>
      <c r="I18" s="51" t="s">
        <v>109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107</v>
      </c>
      <c r="C19" s="40"/>
      <c r="D19" s="185"/>
      <c r="E19" s="185"/>
      <c r="F19" s="185"/>
      <c r="G19" s="185"/>
      <c r="H19" s="20"/>
      <c r="I19" s="51" t="s">
        <v>110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5">
      <c r="B20" s="101" t="s">
        <v>106</v>
      </c>
      <c r="C20" s="101"/>
      <c r="D20" s="193"/>
      <c r="E20" s="193"/>
      <c r="F20" s="193"/>
      <c r="G20" s="193"/>
      <c r="H20" s="20"/>
      <c r="I20" s="51" t="s">
        <v>134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81</v>
      </c>
      <c r="C21" s="96"/>
      <c r="D21" s="95"/>
      <c r="E21" s="95" t="s">
        <v>139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125</v>
      </c>
    </row>
    <row r="23" spans="2:17" s="55" customFormat="1" ht="15" customHeight="1" x14ac:dyDescent="0.25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5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126</v>
      </c>
    </row>
    <row r="25" spans="2:17" s="55" customFormat="1" ht="15" customHeight="1" x14ac:dyDescent="0.25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>Заявление!I91</f>
        <v>иное с повышенным риском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140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135</v>
      </c>
      <c r="C30" s="54"/>
      <c r="D30" s="187"/>
      <c r="E30" s="187"/>
      <c r="F30" s="187"/>
      <c r="G30" s="187"/>
      <c r="H30" s="57"/>
      <c r="I30" s="39" t="s">
        <v>224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100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99</v>
      </c>
      <c r="C33" s="117"/>
      <c r="D33" s="118"/>
      <c r="E33" s="118"/>
      <c r="F33" s="118"/>
      <c r="G33" s="118"/>
      <c r="I33" s="148" t="s">
        <v>208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5">
      <c r="B34" s="196" t="s">
        <v>98</v>
      </c>
      <c r="C34" s="196"/>
      <c r="D34" s="133"/>
      <c r="E34" s="77" t="s">
        <v>97</v>
      </c>
      <c r="F34" s="134" t="s">
        <v>122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3">
      <c r="B35" s="88" t="s">
        <v>120</v>
      </c>
      <c r="C35" s="40"/>
      <c r="D35" s="44">
        <v>50000</v>
      </c>
      <c r="E35" s="41"/>
      <c r="F35" s="42" t="s">
        <v>96</v>
      </c>
      <c r="G35" s="89"/>
      <c r="I35" s="39" t="s">
        <v>123</v>
      </c>
      <c r="J35" s="17"/>
      <c r="K35" s="21"/>
      <c r="L35" s="21"/>
      <c r="M35" s="21"/>
    </row>
    <row r="36" spans="2:18" s="115" customFormat="1" ht="15" customHeight="1" x14ac:dyDescent="0.25">
      <c r="B36" s="116" t="s">
        <v>146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5">
      <c r="C37" s="61" t="s">
        <v>147</v>
      </c>
      <c r="D37" s="146">
        <v>0</v>
      </c>
      <c r="F37" s="61" t="s">
        <v>103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102</v>
      </c>
      <c r="D38" s="102">
        <v>0</v>
      </c>
      <c r="E38" s="54"/>
      <c r="F38" s="61" t="s">
        <v>101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44" t="s">
        <v>244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145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3">
      <c r="B41" s="188" t="s">
        <v>249</v>
      </c>
      <c r="C41" s="188"/>
      <c r="D41" s="183"/>
      <c r="E41" s="183"/>
      <c r="F41" s="183"/>
      <c r="G41" s="183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29" t="s">
        <v>95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6" x14ac:dyDescent="0.2">
      <c r="B43" s="181" t="s">
        <v>92</v>
      </c>
      <c r="C43" s="181"/>
      <c r="D43" s="181"/>
      <c r="E43" s="181"/>
      <c r="F43" s="181"/>
      <c r="G43" s="181"/>
      <c r="I43" s="82"/>
      <c r="K43" s="80"/>
    </row>
    <row r="44" spans="2:18" s="35" customFormat="1" ht="18" customHeight="1" x14ac:dyDescent="0.25">
      <c r="B44" s="181" t="s">
        <v>127</v>
      </c>
      <c r="C44" s="181"/>
      <c r="D44" s="181"/>
      <c r="E44" s="181"/>
      <c r="F44" s="181"/>
      <c r="G44" s="181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83" t="s">
        <v>91</v>
      </c>
      <c r="C45" s="130"/>
      <c r="D45" s="83" t="s">
        <v>119</v>
      </c>
      <c r="E45" s="83"/>
      <c r="F45" s="83"/>
      <c r="G45" s="131" t="s">
        <v>100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5">
      <c r="B46" s="25" t="s">
        <v>90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5">
      <c r="B47" s="20" t="s">
        <v>77</v>
      </c>
      <c r="C47" s="179"/>
      <c r="D47" s="179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5">
      <c r="B48" s="7" t="s">
        <v>89</v>
      </c>
      <c r="C48" s="194"/>
      <c r="D48" s="194"/>
      <c r="E48" s="92"/>
      <c r="F48" s="93"/>
      <c r="G48" s="91"/>
      <c r="H48" s="17"/>
      <c r="I48" s="39" t="s">
        <v>124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6" x14ac:dyDescent="0.25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62" t="s">
        <v>250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hidden="1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88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87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261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262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263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264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265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8" t="s">
        <v>142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8" t="s">
        <v>143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121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86</v>
      </c>
    </row>
    <row r="77" spans="2:17" s="12" customFormat="1" ht="12.6" hidden="1" customHeight="1" x14ac:dyDescent="0.25">
      <c r="H77" s="9"/>
      <c r="I77" s="8" t="s">
        <v>156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140" t="s">
        <v>85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26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27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140" t="s">
        <v>84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131</v>
      </c>
      <c r="J85" s="36">
        <f>IF(D22=$I$79,0,1)</f>
        <v>0</v>
      </c>
    </row>
    <row r="86" spans="2:17" ht="12.6" hidden="1" customHeight="1" x14ac:dyDescent="0.25">
      <c r="I86" s="36" t="s">
        <v>130</v>
      </c>
      <c r="J86" s="36">
        <f t="shared" ref="J86:J90" si="0">IF(D23=$I$79,0,1)</f>
        <v>0</v>
      </c>
    </row>
    <row r="87" spans="2:17" ht="12.6" hidden="1" customHeight="1" x14ac:dyDescent="0.25">
      <c r="I87" s="36" t="s">
        <v>105</v>
      </c>
      <c r="J87" s="36">
        <f t="shared" si="0"/>
        <v>0</v>
      </c>
    </row>
    <row r="88" spans="2:17" ht="12.6" hidden="1" customHeight="1" x14ac:dyDescent="0.25">
      <c r="I88" s="36" t="s">
        <v>104</v>
      </c>
      <c r="J88" s="36">
        <f t="shared" si="0"/>
        <v>0</v>
      </c>
    </row>
    <row r="89" spans="2:17" ht="12.6" hidden="1" customHeight="1" x14ac:dyDescent="0.25">
      <c r="I89" s="36" t="s">
        <v>129</v>
      </c>
      <c r="J89" s="36">
        <f t="shared" si="0"/>
        <v>0</v>
      </c>
    </row>
    <row r="90" spans="2:17" ht="12.6" hidden="1" customHeight="1" x14ac:dyDescent="0.25">
      <c r="I90" s="36" t="s">
        <v>128</v>
      </c>
      <c r="J90" s="36">
        <f t="shared" si="0"/>
        <v>0</v>
      </c>
    </row>
    <row r="91" spans="2:17" ht="12.6" hidden="1" customHeight="1" x14ac:dyDescent="0.25">
      <c r="I91" s="36" t="s">
        <v>141</v>
      </c>
      <c r="J91" s="36">
        <f>IF(D28=$I$79,0,1)</f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83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82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133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15" t="s">
        <v>239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238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8" t="s">
        <v>144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241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5">
      <c r="I100" s="8" t="s">
        <v>118</v>
      </c>
      <c r="J100" s="13"/>
      <c r="K100" s="13"/>
      <c r="L100" s="13"/>
      <c r="R100" s="5"/>
    </row>
    <row r="101" spans="8:18" ht="12.75" hidden="1" customHeight="1" x14ac:dyDescent="0.25">
      <c r="I101" s="8" t="s">
        <v>117</v>
      </c>
      <c r="J101" s="13"/>
      <c r="K101" s="13"/>
      <c r="L101" s="13"/>
      <c r="R101" s="5"/>
    </row>
    <row r="102" spans="8:18" ht="12.6" hidden="1" customHeight="1" x14ac:dyDescent="0.25"/>
    <row r="110" spans="8:18" ht="12.6" customHeight="1" x14ac:dyDescent="0.25">
      <c r="J110" s="5" t="s">
        <v>68</v>
      </c>
    </row>
  </sheetData>
  <sheetProtection algorithmName="SHA-512" hashValue="SSGAJu8mtsy4X/ld609kvN/d42bHgm5H+F7P/K8EIv1bZ9FmdjMD9TGbXnEj+ogH/hyvXEQ4GrUxQ1z81f46Bg==" saltValue="QvpBbfaeTfOKrsvhvlm7pQ==" spinCount="100000" sheet="1" objects="1" scenarios="1" selectLockedCells="1"/>
  <dataConsolidate/>
  <mergeCells count="31"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 xr:uid="{00000000-0002-0000-0100-000000000000}">
      <formula1>$I$79:$I$83</formula1>
    </dataValidation>
    <dataValidation errorStyle="warning" allowBlank="1" showInputMessage="1" showErrorMessage="1" sqref="J8" xr:uid="{00000000-0002-0000-0100-000001000000}"/>
    <dataValidation type="list" allowBlank="1" showInputMessage="1" showErrorMessage="1" sqref="D30" xr:uid="{00000000-0002-0000-01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1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1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100-000005000000}">
      <formula1>1</formula1>
    </dataValidation>
    <dataValidation type="list" allowBlank="1" showInputMessage="1" showErrorMessage="1" sqref="D15" xr:uid="{00000000-0002-0000-0100-000006000000}">
      <formula1>$I$67:$I$71</formula1>
    </dataValidation>
    <dataValidation type="list" errorStyle="warning" allowBlank="1" showInputMessage="1" showErrorMessage="1" sqref="J3" xr:uid="{00000000-0002-0000-01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1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100-000009000000}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100-00000A000000}">
      <formula1>100000</formula1>
      <formula2>100000000000</formula2>
    </dataValidation>
  </dataValidations>
  <hyperlinks>
    <hyperlink ref="I18" r:id="rId1" display="Lloyd'si info riigiti" xr:uid="{00000000-0004-0000-0100-000000000000}"/>
    <hyperlink ref="I20" r:id="rId2" display="Transport Information Service (TIS)" xr:uid="{00000000-0004-0000-0100-000001000000}"/>
    <hyperlink ref="I32" r:id="rId3" xr:uid="{00000000-0004-0000-0100-000002000000}"/>
    <hyperlink ref="I19" r:id="rId4" display="Lloyd'si agendid kahju korral" xr:uid="{00000000-0004-0000-0100-000003000000}"/>
    <hyperlink ref="I15" r:id="rId5" display="Inforegister" xr:uid="{00000000-0004-0000-0100-000004000000}"/>
    <hyperlink ref="I30" r:id="rId6" display="ELEA ladustamise üldtingimused" xr:uid="{00000000-0004-0000-0100-000005000000}"/>
    <hyperlink ref="I35" r:id="rId7" xr:uid="{00000000-0004-0000-0100-000006000000}"/>
    <hyperlink ref="I48" r:id="rId8" display="Страхование ответственности экспедиторов" xr:uid="{00000000-0004-0000-0100-000007000000}"/>
    <hyperlink ref="I24" r:id="rId9" display="Обязательственно-правовый закон " xr:uid="{00000000-0004-0000-0100-000008000000}"/>
    <hyperlink ref="I22" r:id="rId10" display="Инструкция от ERGO как действовать при принятии груза и наступлении страхового случая" xr:uid="{00000000-0004-0000-0100-000009000000}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2"/>
  <sheetViews>
    <sheetView showGridLines="0" zoomScaleNormal="100" workbookViewId="0">
      <selection activeCell="D15" sqref="D15:G15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88671875" style="16" customWidth="1"/>
    <col min="4" max="5" width="17.5546875" style="16" customWidth="1"/>
    <col min="6" max="6" width="20.33203125" style="16" bestFit="1" customWidth="1"/>
    <col min="7" max="7" width="17.5546875" style="16" customWidth="1"/>
    <col min="8" max="8" width="3.6640625" style="4" customWidth="1"/>
    <col min="9" max="9" width="13.5546875" style="5" customWidth="1"/>
    <col min="10" max="10" width="22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78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187</v>
      </c>
      <c r="C3" s="156" t="s">
        <v>251</v>
      </c>
      <c r="E3" s="161" t="s">
        <v>186</v>
      </c>
      <c r="F3" s="156">
        <v>10017013</v>
      </c>
      <c r="G3" s="178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185</v>
      </c>
      <c r="C4" s="160">
        <v>3726106500</v>
      </c>
      <c r="D4" s="159"/>
      <c r="E4" s="162" t="s">
        <v>184</v>
      </c>
      <c r="F4" s="158" t="s">
        <v>245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68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193</v>
      </c>
      <c r="C6" s="97"/>
      <c r="D6" s="97"/>
      <c r="E6" s="97"/>
      <c r="F6" s="97"/>
      <c r="G6" s="97"/>
      <c r="H6" s="28"/>
      <c r="I6" s="29"/>
      <c r="J6" s="98" t="s">
        <v>190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93" t="s">
        <v>191</v>
      </c>
      <c r="C7" s="93"/>
      <c r="D7" s="93"/>
      <c r="E7" s="93"/>
      <c r="F7" s="93"/>
      <c r="G7" s="93"/>
      <c r="H7" s="34"/>
      <c r="J7" s="172" t="s">
        <v>189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93" t="s">
        <v>192</v>
      </c>
      <c r="C8" s="93"/>
      <c r="D8" s="93"/>
      <c r="E8" s="93"/>
      <c r="F8" s="93"/>
      <c r="G8" s="93"/>
      <c r="H8" s="34"/>
      <c r="J8" s="173" t="s">
        <v>188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165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164</v>
      </c>
      <c r="C11" s="177"/>
      <c r="D11" s="177"/>
      <c r="E11" s="177"/>
      <c r="F11" s="23" t="s">
        <v>186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7" t="s">
        <v>187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77" t="s">
        <v>184</v>
      </c>
      <c r="C13" s="185"/>
      <c r="D13" s="185"/>
      <c r="E13" s="185"/>
      <c r="F13" s="46" t="s">
        <v>185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183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182</v>
      </c>
      <c r="C15" s="40"/>
      <c r="D15" s="191"/>
      <c r="E15" s="191"/>
      <c r="F15" s="191"/>
      <c r="G15" s="191"/>
      <c r="H15" s="20"/>
      <c r="I15" s="149" t="s">
        <v>41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216</v>
      </c>
      <c r="C16" s="100"/>
      <c r="D16" s="124">
        <f ca="1">I62-1</f>
        <v>2022</v>
      </c>
      <c r="E16" s="43"/>
      <c r="F16" s="22" t="str">
        <f ca="1">I62&amp;",  expected"</f>
        <v>2023,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" customHeight="1" thickBot="1" x14ac:dyDescent="0.3">
      <c r="B17" s="190" t="s">
        <v>194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227</v>
      </c>
      <c r="C18" s="38"/>
      <c r="D18" s="186"/>
      <c r="E18" s="186"/>
      <c r="F18" s="186"/>
      <c r="G18" s="186"/>
      <c r="H18" s="20"/>
      <c r="I18" s="39" t="s">
        <v>197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228</v>
      </c>
      <c r="C19" s="40"/>
      <c r="D19" s="185"/>
      <c r="E19" s="185"/>
      <c r="F19" s="185"/>
      <c r="G19" s="185"/>
      <c r="H19" s="20"/>
      <c r="I19" s="51" t="s">
        <v>198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" customHeight="1" x14ac:dyDescent="0.25">
      <c r="B20" s="101" t="s">
        <v>181</v>
      </c>
      <c r="C20" s="101"/>
      <c r="D20" s="193"/>
      <c r="E20" s="193"/>
      <c r="F20" s="193"/>
      <c r="G20" s="193"/>
      <c r="H20" s="20"/>
      <c r="I20" s="51" t="s">
        <v>199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180</v>
      </c>
      <c r="C21" s="96"/>
      <c r="D21" s="95"/>
      <c r="E21" s="95" t="s">
        <v>179</v>
      </c>
      <c r="F21" s="122"/>
      <c r="G21" s="95"/>
    </row>
    <row r="22" spans="2:17" s="55" customFormat="1" ht="15" customHeight="1" x14ac:dyDescent="0.25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5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202</v>
      </c>
    </row>
    <row r="24" spans="2:17" s="55" customFormat="1" ht="15" customHeight="1" x14ac:dyDescent="0.25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201</v>
      </c>
    </row>
    <row r="25" spans="2:17" s="55" customFormat="1" ht="15" customHeight="1" x14ac:dyDescent="0.25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3">
      <c r="B28" s="54" t="str">
        <f>I91</f>
        <v xml:space="preserve">other goods with higher risk 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218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219</v>
      </c>
      <c r="C30" s="54"/>
      <c r="D30" s="187"/>
      <c r="E30" s="187"/>
      <c r="F30" s="187"/>
      <c r="G30" s="61" t="str">
        <f>IF(D30=I73,I75,"")</f>
        <v/>
      </c>
      <c r="H30" s="57"/>
      <c r="I30" s="39" t="s">
        <v>217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IF(D30=I73,"Warehousing turnover "&amp;I62,"")</f>
        <v/>
      </c>
      <c r="G32" s="86"/>
      <c r="H32" s="20"/>
      <c r="I32" s="39" t="s">
        <v>195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173</v>
      </c>
      <c r="C33" s="117"/>
      <c r="D33" s="118"/>
      <c r="E33" s="118"/>
      <c r="F33" s="118"/>
      <c r="G33" s="118"/>
      <c r="I33" s="148" t="s">
        <v>233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226</v>
      </c>
      <c r="C34" s="17"/>
      <c r="D34" s="43"/>
      <c r="E34" s="7" t="s">
        <v>225</v>
      </c>
      <c r="F34" s="22" t="s">
        <v>171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172</v>
      </c>
      <c r="C35" s="40"/>
      <c r="D35" s="44">
        <v>50000</v>
      </c>
      <c r="E35" s="41"/>
      <c r="F35" s="42" t="s">
        <v>170</v>
      </c>
      <c r="G35" s="89"/>
      <c r="I35" s="39" t="s">
        <v>196</v>
      </c>
      <c r="J35" s="17"/>
      <c r="K35" s="21"/>
      <c r="L35" s="21"/>
      <c r="M35" s="21"/>
    </row>
    <row r="36" spans="2:18" s="115" customFormat="1" ht="15" customHeight="1" x14ac:dyDescent="0.25">
      <c r="B36" s="116" t="s">
        <v>211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212</v>
      </c>
      <c r="D37" s="146">
        <v>0</v>
      </c>
      <c r="E37" s="54"/>
      <c r="F37" s="61" t="s">
        <v>214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213</v>
      </c>
      <c r="D38" s="102">
        <v>0</v>
      </c>
      <c r="E38" s="54"/>
      <c r="F38" s="61" t="s">
        <v>215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169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205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" customHeight="1" thickBot="1" x14ac:dyDescent="0.3">
      <c r="B41" s="188" t="s">
        <v>248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5">
      <c r="B42" s="25" t="s">
        <v>168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167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5">
      <c r="B44" s="93" t="s">
        <v>166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150" t="s">
        <v>204</v>
      </c>
      <c r="C45" s="150" t="s">
        <v>206</v>
      </c>
      <c r="D45" s="151"/>
      <c r="E45" s="150"/>
      <c r="F45" s="150"/>
      <c r="G45" s="152" t="s">
        <v>203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165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164</v>
      </c>
      <c r="C47" s="179"/>
      <c r="D47" s="179"/>
      <c r="E47" s="27"/>
      <c r="F47" s="27"/>
      <c r="I47" s="10"/>
    </row>
    <row r="48" spans="2:18" ht="15" customHeight="1" x14ac:dyDescent="0.25">
      <c r="B48" s="20" t="s">
        <v>163</v>
      </c>
      <c r="C48" s="197"/>
      <c r="D48" s="197"/>
      <c r="E48" s="27"/>
      <c r="F48" s="27"/>
      <c r="I48" s="39" t="s">
        <v>200</v>
      </c>
    </row>
    <row r="49" spans="1:17" s="80" customFormat="1" ht="9.6" x14ac:dyDescent="0.25">
      <c r="E49" s="156"/>
      <c r="F49" s="156"/>
      <c r="G49" s="156"/>
      <c r="H49" s="156"/>
      <c r="I49" s="33"/>
    </row>
    <row r="50" spans="1:17" s="35" customFormat="1" ht="12.6" customHeight="1" x14ac:dyDescent="0.25">
      <c r="A50" s="93"/>
      <c r="B50" s="93" t="s">
        <v>247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6" x14ac:dyDescent="0.25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5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 t="s">
        <v>68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hidden="1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209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210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266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256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257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258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259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G73" s="16"/>
      <c r="H73" s="4"/>
      <c r="I73" s="15" t="s">
        <v>220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221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222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223</v>
      </c>
    </row>
    <row r="77" spans="2:17" s="12" customFormat="1" ht="12.6" hidden="1" customHeight="1" x14ac:dyDescent="0.25">
      <c r="H77" s="9"/>
      <c r="I77" s="8" t="s">
        <v>234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162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26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27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161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178</v>
      </c>
      <c r="J85" s="36">
        <f t="shared" ref="J85:J91" si="1">IF(D22=$I$79,0,1)</f>
        <v>0</v>
      </c>
    </row>
    <row r="86" spans="2:17" ht="12.6" hidden="1" customHeight="1" x14ac:dyDescent="0.25">
      <c r="I86" s="36" t="s">
        <v>177</v>
      </c>
      <c r="J86" s="36">
        <f t="shared" si="1"/>
        <v>0</v>
      </c>
    </row>
    <row r="87" spans="2:17" ht="12.6" hidden="1" customHeight="1" x14ac:dyDescent="0.25">
      <c r="I87" s="36" t="s">
        <v>176</v>
      </c>
      <c r="J87" s="36">
        <f t="shared" si="1"/>
        <v>0</v>
      </c>
    </row>
    <row r="88" spans="2:17" ht="12.6" hidden="1" customHeight="1" x14ac:dyDescent="0.25">
      <c r="I88" s="36" t="s">
        <v>175</v>
      </c>
      <c r="J88" s="36">
        <f t="shared" si="1"/>
        <v>0</v>
      </c>
    </row>
    <row r="89" spans="2:17" ht="12.6" hidden="1" customHeight="1" x14ac:dyDescent="0.25">
      <c r="I89" s="36" t="s">
        <v>174</v>
      </c>
      <c r="J89" s="36">
        <f t="shared" si="1"/>
        <v>0</v>
      </c>
    </row>
    <row r="90" spans="2:17" ht="12.6" hidden="1" customHeight="1" x14ac:dyDescent="0.25">
      <c r="I90" s="36" t="s">
        <v>230</v>
      </c>
      <c r="J90" s="36">
        <f t="shared" si="1"/>
        <v>0</v>
      </c>
    </row>
    <row r="91" spans="2:17" ht="12.6" hidden="1" customHeight="1" x14ac:dyDescent="0.25">
      <c r="I91" s="36" t="s">
        <v>229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160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159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236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237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231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36" t="s">
        <v>232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235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5">
      <c r="I100" s="8" t="s">
        <v>158</v>
      </c>
      <c r="J100" s="13"/>
      <c r="K100" s="13"/>
      <c r="L100" s="13"/>
      <c r="R100" s="5"/>
    </row>
    <row r="101" spans="8:18" ht="12.75" hidden="1" customHeight="1" x14ac:dyDescent="0.25">
      <c r="I101" s="8" t="s">
        <v>157</v>
      </c>
      <c r="J101" s="13"/>
      <c r="K101" s="13"/>
      <c r="L101" s="13"/>
      <c r="R101" s="5"/>
    </row>
    <row r="102" spans="8:18" ht="12.6" hidden="1" customHeight="1" x14ac:dyDescent="0.25"/>
  </sheetData>
  <sheetProtection algorithmName="SHA-512" hashValue="Es0EPB39vgc9h5qFbpUDJ3D9Rdo1GvKVxCKywwwUHoWkTBjIzZTDLaHt6T/iN5OI3GAAnLCEoPn9wZ4xZn7R6w==" saltValue="0X+g0kb1Fh8UyuFRG6BXqQ==" spinCount="100000" sheet="1" objects="1" scenarios="1" selectLockedCells="1"/>
  <dataConsolidate/>
  <mergeCells count="26">
    <mergeCell ref="G2:G3"/>
    <mergeCell ref="D18:G18"/>
    <mergeCell ref="D19:G19"/>
    <mergeCell ref="D20:G20"/>
    <mergeCell ref="E22:G22"/>
    <mergeCell ref="E23:G23"/>
    <mergeCell ref="C11:E11"/>
    <mergeCell ref="C12:G12"/>
    <mergeCell ref="C13:E13"/>
    <mergeCell ref="D15:G15"/>
    <mergeCell ref="B17:C17"/>
    <mergeCell ref="D17:G17"/>
    <mergeCell ref="E25:G25"/>
    <mergeCell ref="E26:G26"/>
    <mergeCell ref="E27:G27"/>
    <mergeCell ref="E28:G28"/>
    <mergeCell ref="E24:G24"/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count="12">
    <dataValidation type="list" errorStyle="warning" allowBlank="1" showInputMessage="1" showErrorMessage="1" sqref="D22:D28" xr:uid="{00000000-0002-0000-0200-000000000000}">
      <formula1>$I$79:$I$83</formula1>
    </dataValidation>
    <dataValidation errorStyle="warning" allowBlank="1" showInputMessage="1" showErrorMessage="1" sqref="J8" xr:uid="{00000000-0002-0000-0200-000001000000}"/>
    <dataValidation type="list" allowBlank="1" showInputMessage="1" showErrorMessage="1" sqref="D30" xr:uid="{00000000-0002-0000-02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2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2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200-000005000000}">
      <formula1>1</formula1>
    </dataValidation>
    <dataValidation type="list" allowBlank="1" showInputMessage="1" showErrorMessage="1" sqref="D15" xr:uid="{00000000-0002-0000-0200-000006000000}">
      <formula1>$I$67:$I$71</formula1>
    </dataValidation>
    <dataValidation type="list" errorStyle="warning" allowBlank="1" showInputMessage="1" showErrorMessage="1" sqref="J3" xr:uid="{00000000-0002-0000-02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2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200-000009000000}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200-00000A000000}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200-00000B000000}">
      <formula1>100000</formula1>
      <formula2>100000000000</formula2>
    </dataValidation>
  </dataValidations>
  <hyperlinks>
    <hyperlink ref="I18" r:id="rId1" display="Info about countries" xr:uid="{00000000-0004-0000-0200-000000000000}"/>
    <hyperlink ref="I23" r:id="rId2" location="para34" xr:uid="{00000000-0004-0000-0200-000001000000}"/>
    <hyperlink ref="I20" r:id="rId3" display="Transport Information Service (TIS)" xr:uid="{00000000-0004-0000-0200-000002000000}"/>
    <hyperlink ref="I32" r:id="rId4" xr:uid="{00000000-0004-0000-0200-000003000000}"/>
    <hyperlink ref="I19" r:id="rId5" display="Lloyd'si agendid kahju korral" xr:uid="{00000000-0004-0000-0200-000004000000}"/>
    <hyperlink ref="I15" r:id="rId6" xr:uid="{00000000-0004-0000-0200-000005000000}"/>
    <hyperlink ref="I30" r:id="rId7" display="ELFA´s General Terms and Conditions for Warehousekeepers" xr:uid="{00000000-0004-0000-0200-000006000000}"/>
    <hyperlink ref="I35" r:id="rId8" display="ELEA Üldtingimused 2015" xr:uid="{00000000-0004-0000-0200-000007000000}"/>
    <hyperlink ref="I48" r:id="rId9" xr:uid="{00000000-0004-0000-0200-000008000000}"/>
    <hyperlink ref="I24" r:id="rId10" location="para854" xr:uid="{00000000-0004-0000-0200-000009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Ilmar Vissak</cp:lastModifiedBy>
  <cp:lastPrinted>2018-09-28T09:44:22Z</cp:lastPrinted>
  <dcterms:created xsi:type="dcterms:W3CDTF">2013-05-03T09:28:00Z</dcterms:created>
  <dcterms:modified xsi:type="dcterms:W3CDTF">2022-11-11T09:57:29Z</dcterms:modified>
</cp:coreProperties>
</file>