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3"/>
  </bookViews>
  <sheets>
    <sheet name="Sooviavaldus" sheetId="1" r:id="rId1"/>
    <sheet name="autod, автомобили, vehicles" sheetId="2" r:id="rId2"/>
    <sheet name="Заявление" sheetId="3" r:id="rId3"/>
    <sheet name="Application" sheetId="4" r:id="rId4"/>
  </sheets>
  <definedNames>
    <definedName name="cargocategory02">'Application'!#REF!</definedName>
    <definedName name="cargocategory03">'Application'!#REF!</definedName>
    <definedName name="cargocategory04">'Application'!#REF!</definedName>
    <definedName name="cargocategory05">'Application'!#REF!</definedName>
    <definedName name="cargocategory06">'Application'!#REF!</definedName>
    <definedName name="cargocategory07">'Application'!#REF!</definedName>
    <definedName name="cargocategory09">'Application'!#REF!</definedName>
    <definedName name="_xlnm.Print_Area" localSheetId="3">'Application'!$B$2:$G$60</definedName>
    <definedName name="_xlnm.Print_Area" localSheetId="1">'autod, автомобили, vehicles'!$B$2:$G$109</definedName>
    <definedName name="_xlnm.Print_Area" localSheetId="0">'Sooviavaldus'!$B$2:$G$60</definedName>
    <definedName name="_xlnm.Print_Area" localSheetId="2">'Заявление'!$B$2:$G$60</definedName>
    <definedName name="veoseliik01">'Заявление'!#REF!</definedName>
    <definedName name="veoseliik02">'Заявление'!#REF!</definedName>
    <definedName name="veoseliik03">'Заявление'!#REF!</definedName>
    <definedName name="veoseliik04">'Заявление'!#REF!</definedName>
    <definedName name="veoseliik05">'Заявление'!#REF!</definedName>
    <definedName name="veoseliik06">'Заявление'!#REF!</definedName>
    <definedName name="veoseliik07">'Заявление'!#REF!</definedName>
    <definedName name="veoseliik08">'Заявление'!#REF!</definedName>
    <definedName name="veoseliik09">'Заявление'!#REF!</definedName>
    <definedName name="veoseliik1">'Заявление'!#REF!</definedName>
    <definedName name="veoseliik10">'Заявление'!#REF!</definedName>
    <definedName name="veoseliik11">'Заявление'!#REF!</definedName>
    <definedName name="veoseliik12">'Заявление'!#REF!</definedName>
    <definedName name="veoseliik13">'Заявление'!#REF!</definedName>
    <definedName name="veoseliik14">'Заявление'!#REF!</definedName>
    <definedName name="veoseliik15">'Заявление'!#REF!</definedName>
    <definedName name="veoseliik16">'Заявление'!#REF!</definedName>
    <definedName name="veoseliik17">'Заявление'!#REF!</definedName>
    <definedName name="veoseliik18">'Заявление'!#REF!</definedName>
    <definedName name="veoseliik2">'Заявление'!#REF!</definedName>
    <definedName name="veoseliik3">'Заявление'!#REF!</definedName>
    <definedName name="veoseliik4">'Заявление'!#REF!</definedName>
    <definedName name="veoseliik5">'Заявление'!#REF!</definedName>
    <definedName name="veoseliik6">'Заявление'!#REF!</definedName>
    <definedName name="veoseliik7">'Заявление'!#REF!</definedName>
    <definedName name="veoseliik8">'Заявление'!#REF!</definedName>
    <definedName name="veoseliik9">'Заявление'!#REF!</definedName>
  </definedNames>
  <calcPr fullCalcOnLoad="1"/>
</workbook>
</file>

<file path=xl/comments1.xml><?xml version="1.0" encoding="utf-8"?>
<comments xmlns="http://schemas.openxmlformats.org/spreadsheetml/2006/main">
  <authors>
    <author>Vadim Paltmann</author>
    <author>vadimp</author>
    <author>ERGO Rahvas</author>
    <author>ERGO</author>
  </authors>
  <commentList>
    <comment ref="D47" authorId="0">
      <text>
        <r>
          <rPr>
            <sz val="9"/>
            <rFont val="Tahoma"/>
            <family val="2"/>
          </rPr>
          <t>ERGO hüvitab veoraha, kui veo tellija 
ei maksa vedajale kahju tõttu, 
mille eest vedaja ei vastuta.
Autovedaja tingimuste p.8.</t>
        </r>
      </text>
    </comment>
    <comment ref="G46" authorId="0">
      <text>
        <r>
          <rPr>
            <sz val="9"/>
            <rFont val="Tahoma"/>
            <family val="2"/>
          </rPr>
          <t>S.o kolmandale isikule tekkiv kahju, 
nt vastutus konteineri omaniku ees.
Autovedaja tingimuste p.6.</t>
        </r>
      </text>
    </comment>
    <comment ref="D46" authorId="0">
      <text>
        <r>
          <rPr>
            <sz val="9"/>
            <rFont val="Tahoma"/>
            <family val="2"/>
          </rPr>
          <t>S.o finantskahju veose hilinemise tõttu.
Autovedaja tingimuste p.3.2.2.</t>
        </r>
      </text>
    </comment>
    <comment ref="D15" authorId="1">
      <text>
        <r>
          <rPr>
            <sz val="9"/>
            <rFont val="Tahoma"/>
            <family val="2"/>
          </rPr>
          <t xml:space="preserve">Palun kirjuta kõik kahjujuhtumid 
(mitte ainult kindlustusjuhtumid):   
</t>
        </r>
        <r>
          <rPr>
            <sz val="9"/>
            <rFont val="Tahoma"/>
            <family val="2"/>
          </rPr>
          <t xml:space="preserve">
juhtumi aeg, kirjeldus, summa
Kui kahjusid pole toimunud, siis palun kirjuta seda.</t>
        </r>
      </text>
    </comment>
    <comment ref="D12" authorId="2">
      <text>
        <r>
          <rPr>
            <sz val="8"/>
            <rFont val="Tahoma"/>
            <family val="2"/>
          </rPr>
          <t>vastamiseks vajuta nuppu paremal</t>
        </r>
      </text>
    </comment>
    <comment ref="C12" authorId="0">
      <text>
        <r>
          <rPr>
            <sz val="8"/>
            <rFont val="Arial"/>
            <family val="2"/>
          </rPr>
          <t xml:space="preserve">kontrolliks vajuta 
viidet MTR paremal </t>
        </r>
      </text>
    </comment>
    <comment ref="C5" authorId="3">
      <text>
        <r>
          <rPr>
            <sz val="8"/>
            <rFont val="Tahoma"/>
            <family val="2"/>
          </rPr>
          <t>Edasi saad 
nooleklahviga  →</t>
        </r>
      </text>
    </comment>
    <comment ref="J5" authorId="0">
      <text>
        <r>
          <rPr>
            <sz val="9"/>
            <rFont val="Tahoma"/>
            <family val="2"/>
          </rPr>
          <t>Loe lisainfot.
Kui kommentaaari kast segab, 
liiguta hiirt.</t>
        </r>
      </text>
    </comment>
  </commentList>
</comments>
</file>

<file path=xl/comments3.xml><?xml version="1.0" encoding="utf-8"?>
<comments xmlns="http://schemas.openxmlformats.org/spreadsheetml/2006/main">
  <authors>
    <author>ERGO Rahvas</author>
    <author>vadimp</author>
    <author>Vadim Paltmann</author>
  </authors>
  <commentList>
    <comment ref="D12" authorId="0">
      <text>
        <r>
          <rPr>
            <sz val="8"/>
            <rFont val="Tahoma"/>
            <family val="2"/>
          </rPr>
          <t>нажми кнопку 
справа</t>
        </r>
      </text>
    </comment>
    <comment ref="D15" authorId="1">
      <text>
        <r>
          <rPr>
            <sz val="9"/>
            <rFont val="Tahoma"/>
            <family val="2"/>
          </rPr>
          <t>Опиши все случаи (не только страховые случаи):
дата происшествия, описание, сумма.
ERGO Если ущербов не было, то укажи это.</t>
        </r>
      </text>
    </comment>
    <comment ref="C12" authorId="2">
      <text>
        <r>
          <rPr>
            <sz val="9"/>
            <rFont val="Tahoma"/>
            <family val="2"/>
          </rPr>
          <t xml:space="preserve">для проверки нажми 
на ссылку </t>
        </r>
        <r>
          <rPr>
            <u val="single"/>
            <sz val="9"/>
            <rFont val="Tahoma"/>
            <family val="2"/>
          </rPr>
          <t>MTR</t>
        </r>
        <r>
          <rPr>
            <sz val="9"/>
            <rFont val="Tahoma"/>
            <family val="2"/>
          </rPr>
          <t xml:space="preserve"> справа</t>
        </r>
      </text>
    </comment>
    <comment ref="D47" authorId="2">
      <text>
        <r>
          <rPr>
            <sz val="9"/>
            <rFont val="Tahoma"/>
            <family val="2"/>
          </rPr>
          <t>Если заказчик отказывается от оплаты за перевозку, 
а страхователь не отвечает за ущерб, 
то ERGO компенсирует плату за перевозку.
ERGO Условия автоперевозчиков п.8</t>
        </r>
      </text>
    </comment>
    <comment ref="D46" authorId="2">
      <text>
        <r>
          <rPr>
            <sz val="9"/>
            <rFont val="Tahoma"/>
            <family val="2"/>
          </rPr>
          <t>Это финансовый ущерб в связи с опозданием груза
ERGO Условия автоперевозчиков п.3.2.2.</t>
        </r>
      </text>
    </comment>
    <comment ref="G46" authorId="2">
      <text>
        <r>
          <rPr>
            <sz val="9"/>
            <rFont val="Tahoma"/>
            <family val="2"/>
          </rPr>
          <t>Это ответственность за причинённый ущерб третьим лицам, 
например ответственность перед собственником контейнера.
Условия автоперевозчиков п.6</t>
        </r>
      </text>
    </comment>
    <comment ref="J5" authorId="2">
      <text>
        <r>
          <rPr>
            <sz val="9"/>
            <rFont val="Tahoma"/>
            <family val="2"/>
          </rPr>
          <t>читай дополнительную информацию</t>
        </r>
      </text>
    </comment>
    <comment ref="C5" authorId="2">
      <text>
        <r>
          <rPr>
            <sz val="9"/>
            <rFont val="Tahoma"/>
            <family val="2"/>
          </rPr>
          <t>Дальше передвигайся 
нажимая  →</t>
        </r>
      </text>
    </comment>
  </commentList>
</comments>
</file>

<file path=xl/comments4.xml><?xml version="1.0" encoding="utf-8"?>
<comments xmlns="http://schemas.openxmlformats.org/spreadsheetml/2006/main">
  <authors>
    <author>Vadim Paltmann</author>
    <author>vadimp</author>
    <author>ERGO Rahvas</author>
    <author>ERGO</author>
  </authors>
  <commentList>
    <comment ref="D47" authorId="0">
      <text>
        <r>
          <rPr>
            <sz val="9"/>
            <rFont val="Tahoma"/>
            <family val="2"/>
          </rPr>
          <t>if carrier's client refuses to pay freight, 
but carrier is not liable for loss, then
ERGO pays the freight
according to sec 8. of carrier’s conditions</t>
        </r>
      </text>
    </comment>
    <comment ref="G46" authorId="0">
      <text>
        <r>
          <rPr>
            <sz val="9"/>
            <rFont val="Tahoma"/>
            <family val="2"/>
          </rPr>
          <t>liability to third party (eg owner of the container)
according to sec 6. of carrier’s conditions</t>
        </r>
      </text>
    </comment>
    <comment ref="D46" authorId="0">
      <text>
        <r>
          <rPr>
            <sz val="9"/>
            <rFont val="Tahoma"/>
            <family val="2"/>
          </rPr>
          <t>financial loss 
due to delay of cargo</t>
        </r>
      </text>
    </comment>
    <comment ref="D15" authorId="1">
      <text>
        <r>
          <rPr>
            <sz val="9"/>
            <rFont val="Tahoma"/>
            <family val="2"/>
          </rPr>
          <t>Please write all cargo loss events,
(not only the insurance cases):
when, how, loss amount?
If no events occurred, please write so.</t>
        </r>
      </text>
    </comment>
    <comment ref="D12" authorId="2">
      <text>
        <r>
          <rPr>
            <sz val="9"/>
            <rFont val="Tahoma"/>
            <family val="2"/>
          </rPr>
          <t>press the button 
on the right</t>
        </r>
      </text>
    </comment>
    <comment ref="C12" authorId="0">
      <text>
        <r>
          <rPr>
            <sz val="9"/>
            <rFont val="Tahoma"/>
            <family val="2"/>
          </rPr>
          <t>for check
click the link "</t>
        </r>
        <r>
          <rPr>
            <u val="single"/>
            <sz val="9"/>
            <rFont val="Tahoma"/>
            <family val="2"/>
          </rPr>
          <t>Register of..</t>
        </r>
        <r>
          <rPr>
            <sz val="9"/>
            <rFont val="Tahoma"/>
            <family val="2"/>
          </rPr>
          <t xml:space="preserve">"
on the right </t>
        </r>
      </text>
    </comment>
    <comment ref="C5" authorId="3">
      <text>
        <r>
          <rPr>
            <sz val="9"/>
            <rFont val="Tahoma"/>
            <family val="2"/>
          </rPr>
          <t>you can proceed 
with arrow key  →</t>
        </r>
      </text>
    </comment>
    <comment ref="J5" authorId="0">
      <text>
        <r>
          <rPr>
            <sz val="8"/>
            <rFont val="Tahoma"/>
            <family val="2"/>
          </rPr>
          <t>read the additional info</t>
        </r>
      </text>
    </comment>
  </commentList>
</comments>
</file>

<file path=xl/sharedStrings.xml><?xml version="1.0" encoding="utf-8"?>
<sst xmlns="http://schemas.openxmlformats.org/spreadsheetml/2006/main" count="525" uniqueCount="435">
  <si>
    <t>marine@ergo.ee</t>
  </si>
  <si>
    <t>ERGO Insurance SE</t>
  </si>
  <si>
    <t xml:space="preserve">Eesti Vabariik </t>
  </si>
  <si>
    <t>Euroopa Liidu riigid</t>
  </si>
  <si>
    <t>Euroopa, välja arvatud Venemaa, Valgevene, Ukraina</t>
  </si>
  <si>
    <t>MTR</t>
  </si>
  <si>
    <t>Euroopa (sealhulgas Venemaa Euroopa-osa)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</si>
  <si>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</si>
  <si>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</si>
  <si>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</si>
  <si>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</si>
  <si>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</si>
  <si>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</si>
  <si>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</si>
  <si>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</si>
  <si>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</si>
  <si>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</si>
  <si>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TIS - Transport Information Service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</si>
  <si>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</si>
  <si>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</si>
  <si>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</si>
  <si>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</si>
  <si>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</si>
  <si>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</si>
  <si>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</si>
  <si>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</si>
  <si>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</si>
  <si>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</si>
  <si>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</si>
  <si>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</si>
  <si>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</si>
  <si>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</si>
  <si>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22.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</si>
  <si>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</si>
  <si>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</si>
  <si>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</si>
  <si>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</si>
  <si>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</si>
  <si>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</si>
  <si>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</si>
  <si>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</si>
  <si>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</si>
  <si>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</si>
  <si>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</si>
  <si>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</si>
  <si>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</si>
  <si>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</si>
  <si>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</si>
  <si>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</si>
  <si>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</si>
  <si>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</si>
  <si>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</si>
  <si>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</si>
  <si>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</si>
  <si>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</si>
  <si>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</si>
  <si>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</si>
  <si>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</si>
  <si>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</si>
  <si>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</si>
  <si>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</si>
  <si>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</si>
  <si>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</si>
  <si>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</si>
  <si>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</si>
  <si>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</si>
  <si>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</si>
  <si>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</si>
  <si>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</si>
  <si>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</si>
  <si>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</si>
  <si>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</si>
  <si>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</si>
  <si>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</si>
  <si>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</si>
  <si>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</si>
  <si>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</si>
  <si>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</si>
  <si>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</si>
  <si>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</si>
  <si>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</si>
  <si>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</si>
  <si>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</si>
  <si>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</si>
  <si>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</si>
  <si>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</si>
  <si>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</si>
  <si>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</si>
  <si>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</si>
  <si>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</si>
  <si>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</si>
  <si>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</si>
  <si>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</si>
  <si>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</si>
  <si>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</si>
  <si>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</si>
  <si>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</si>
  <si>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</si>
  <si>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</si>
  <si>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</si>
  <si>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</si>
  <si>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</si>
  <si>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</si>
  <si>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</si>
  <si>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</si>
  <si>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</si>
  <si>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</si>
  <si>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</si>
  <si>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3% … 20%</t>
  </si>
  <si>
    <t>21% … 55%</t>
  </si>
  <si>
    <t>Eesti, Läti, Leedu, Soome ja Rootsi</t>
  </si>
  <si>
    <t>СТРАХОВАТЕЛЬ</t>
  </si>
  <si>
    <t>Имя</t>
  </si>
  <si>
    <t>Рег. номер</t>
  </si>
  <si>
    <t>Aдрес</t>
  </si>
  <si>
    <t>Э-почта</t>
  </si>
  <si>
    <t>Телефон</t>
  </si>
  <si>
    <t>СТРАХОВЩИК</t>
  </si>
  <si>
    <t>Тел.</t>
  </si>
  <si>
    <t>СТРАХОВАНИЕ</t>
  </si>
  <si>
    <r>
      <t>УЩЕРБЫ</t>
    </r>
    <r>
      <rPr>
        <sz val="8"/>
        <rFont val="Arial"/>
        <family val="2"/>
      </rPr>
      <t xml:space="preserve"> за последние
5 лет, опиши</t>
    </r>
  </si>
  <si>
    <t>Основные заказчики</t>
  </si>
  <si>
    <t>уточни, опиши</t>
  </si>
  <si>
    <t>автомобили</t>
  </si>
  <si>
    <t>иное</t>
  </si>
  <si>
    <t>рефрижираторные</t>
  </si>
  <si>
    <t>алкоголь</t>
  </si>
  <si>
    <t>опасные (ADR, топливо)</t>
  </si>
  <si>
    <t>Рег. Номер</t>
  </si>
  <si>
    <t>Марка и модель</t>
  </si>
  <si>
    <t>Тип</t>
  </si>
  <si>
    <t>Год выпуска</t>
  </si>
  <si>
    <t>Субперевозчик</t>
  </si>
  <si>
    <t>Финансовые требования</t>
  </si>
  <si>
    <t>Договор страхования вступает в силу с указанной в полисе даты начала периода страхования.</t>
  </si>
  <si>
    <t>К СВЕДЕНИЮ СТРАХОВАТЕЛЯ</t>
  </si>
  <si>
    <t>Дата</t>
  </si>
  <si>
    <t>Услугу предлагает ERGO Insurance SE. С условиями можно ознакомиться www.ergo.ee</t>
  </si>
  <si>
    <t xml:space="preserve">Предыдущие страховщики </t>
  </si>
  <si>
    <t>Эстония</t>
  </si>
  <si>
    <t>Страховка действует только при перевозках внутри Эстонии</t>
  </si>
  <si>
    <t>Страны Европейского союза</t>
  </si>
  <si>
    <t>Страховка действует на территории стран Европейского союза</t>
  </si>
  <si>
    <t>Европа, за исключением России, Белоруссии и Украины</t>
  </si>
  <si>
    <t>Страховка действует на территории Европы, за исключением России, Белоруссии и Украины</t>
  </si>
  <si>
    <t>Европа (в том числе европейская часть России)</t>
  </si>
  <si>
    <t>Страховка действует на территории Европы (в том числе европейской части России)</t>
  </si>
  <si>
    <t>до 3%</t>
  </si>
  <si>
    <t>свыше 55%</t>
  </si>
  <si>
    <t>тягач</t>
  </si>
  <si>
    <t>Отсутствует информация об ущербах!</t>
  </si>
  <si>
    <t>Отсутствует адрес Страхователя!</t>
  </si>
  <si>
    <t>Отсутствует рег.номер Страхователя!</t>
  </si>
  <si>
    <t>Желаю дополнительно TIR страхование</t>
  </si>
  <si>
    <t>TIR страхование</t>
  </si>
  <si>
    <t>фургон</t>
  </si>
  <si>
    <t>микроавтобус</t>
  </si>
  <si>
    <t>цистерна</t>
  </si>
  <si>
    <t>ЛИМИТЫ СТРАХОВОГО ВОЗМЕЩЕНИЯ</t>
  </si>
  <si>
    <t>Ответственность перед третьими лицами</t>
  </si>
  <si>
    <t>Общий лимит возмещения</t>
  </si>
  <si>
    <t>Территория страхования</t>
  </si>
  <si>
    <t>Условия страхования ответственности перевозчика</t>
  </si>
  <si>
    <t>пиши</t>
  </si>
  <si>
    <t>выбери правильный вариант</t>
  </si>
  <si>
    <t>как заполнять заявление?</t>
  </si>
  <si>
    <t>наведи курсор на ячейку</t>
  </si>
  <si>
    <t>s</t>
  </si>
  <si>
    <t>Эстония, Латвия, Литва, Финляндия и Швеция</t>
  </si>
  <si>
    <t>Страховка действует при перевозках в Эстонии, Латвии, Литве, Финляндии и Швеции</t>
  </si>
  <si>
    <t>Доп. информация</t>
  </si>
  <si>
    <t>стекло и т.п. бьющиеся</t>
  </si>
  <si>
    <t>электроника, компьютеры</t>
  </si>
  <si>
    <t>СПИСОК АВТОМОБИЛЕЙ</t>
  </si>
  <si>
    <t>Перевозимые грузы</t>
  </si>
  <si>
    <t>Наличие лицензии</t>
  </si>
  <si>
    <t>Есть лицензия</t>
  </si>
  <si>
    <t>Нет лицензии</t>
  </si>
  <si>
    <t xml:space="preserve">Неполученная плата </t>
  </si>
  <si>
    <t>Обязательственно-правовой закон, договор перевозки груза</t>
  </si>
  <si>
    <t>TIR конвенция (МДП)</t>
  </si>
  <si>
    <t xml:space="preserve">Информация ERGO об ответственности автоперевозчика </t>
  </si>
  <si>
    <t xml:space="preserve">ЗАЯВЛЕНИЕ СТРАХОВАНИЯ ОТВЕТСТВЕННОСТИ АВТОПЕРЕВОЗЧИКА </t>
  </si>
  <si>
    <t>CMR конвенция (КДПГ)</t>
  </si>
  <si>
    <t>Период страхования с</t>
  </si>
  <si>
    <t>Правила погрузки и крепления груза (на Эст. языке)</t>
  </si>
  <si>
    <t>Лицензия на перевозку грузов</t>
  </si>
  <si>
    <t>tank car</t>
  </si>
  <si>
    <t>van</t>
  </si>
  <si>
    <t>lorry</t>
  </si>
  <si>
    <t>truck</t>
  </si>
  <si>
    <t>Loss of (damage to) cargo with higher risk is not insured, according to this table</t>
  </si>
  <si>
    <t>Please specify other cargoes.</t>
  </si>
  <si>
    <t>Claims' info missing!</t>
  </si>
  <si>
    <t>Registry code missing!</t>
  </si>
  <si>
    <t>more than 55%</t>
  </si>
  <si>
    <t>up to 3%</t>
  </si>
  <si>
    <t>CMR convention</t>
  </si>
  <si>
    <t>Contract for Carriage of Goods in Estonia (VÕS)</t>
  </si>
  <si>
    <t>no TIR insurance needed</t>
  </si>
  <si>
    <t>I also need TIR insurance</t>
  </si>
  <si>
    <t>TIR Convention</t>
  </si>
  <si>
    <t>TIR additional insurance</t>
  </si>
  <si>
    <t>This insurance applies to the territory of Europe, including the European part of Russia.</t>
  </si>
  <si>
    <t>Europe (including European part of Russia)</t>
  </si>
  <si>
    <t>This insurance applies to the territory of Europe, except Russia, Belarus and Ukraine.</t>
  </si>
  <si>
    <t>Europe, excluding Russia, Belorussia, Ukraine</t>
  </si>
  <si>
    <t>This insurance applies to the territory of the EU countries.</t>
  </si>
  <si>
    <t>European Union countries</t>
  </si>
  <si>
    <t>This insurance applies in Estonia, Latvia, Lithuania, Finland and Sweden.</t>
  </si>
  <si>
    <t>Estonia, Latvia, Lithuania, Finland and Sweden</t>
  </si>
  <si>
    <t>This insurance applies to the Estonian domestic carriage only.</t>
  </si>
  <si>
    <t>Estonia</t>
  </si>
  <si>
    <t>Insured doesn't have a licence</t>
  </si>
  <si>
    <t>Insured person has a licence</t>
  </si>
  <si>
    <t>ERGO homepage about Road Carrier’s Liability Insurance</t>
  </si>
  <si>
    <t>Name</t>
  </si>
  <si>
    <t>Date</t>
  </si>
  <si>
    <t>POLICYHOLDER</t>
  </si>
  <si>
    <t>I am aware that submitting any false or incomplete information gives the insurer right to fully or partly reject the claim.</t>
  </si>
  <si>
    <t>If the insurance premium is not paid by due date, the insurer is released from the obligation to perform the insurance contract.</t>
  </si>
  <si>
    <t xml:space="preserve">The insurance contract begins and ends on the dates specified in the policy. </t>
  </si>
  <si>
    <t>INFO FOR POLICYHOLDER</t>
  </si>
  <si>
    <t>Additional info</t>
  </si>
  <si>
    <t>Previous insurers</t>
  </si>
  <si>
    <t>to</t>
  </si>
  <si>
    <t>Insurance period          from</t>
  </si>
  <si>
    <t>ERGO instructions for receiving of and for damage to the cargo (in Estonian)</t>
  </si>
  <si>
    <t>General indemnity limit</t>
  </si>
  <si>
    <t>Unpaid freight</t>
  </si>
  <si>
    <t>ERGO Road carrier’s liability insurance conditions (in Estonian)</t>
  </si>
  <si>
    <t>Third party liability</t>
  </si>
  <si>
    <t>Financial losses</t>
  </si>
  <si>
    <t>ERGO Road carrier’s liability insurance conditions (in Russian)</t>
  </si>
  <si>
    <t>LIMITS OF INSURANCE INDEMNITY</t>
  </si>
  <si>
    <t>Subcarrier</t>
  </si>
  <si>
    <t>Year of registration</t>
  </si>
  <si>
    <t>Type</t>
  </si>
  <si>
    <t>Mark, model</t>
  </si>
  <si>
    <t>Plate No</t>
  </si>
  <si>
    <t>LIST OF MOTOR VEHICLES</t>
  </si>
  <si>
    <t>other</t>
  </si>
  <si>
    <t>dangerous, ADR, nt fuel</t>
  </si>
  <si>
    <t>alcohol</t>
  </si>
  <si>
    <t>electronics, computers</t>
  </si>
  <si>
    <t xml:space="preserve">glass, tile or other breakable </t>
  </si>
  <si>
    <t>goods with temperature range</t>
  </si>
  <si>
    <t>Cargo loading and securing rule for road transport (in Estonian)</t>
  </si>
  <si>
    <t>vehicles</t>
  </si>
  <si>
    <t>specify, describe</t>
  </si>
  <si>
    <t>PART OF CARGOES WITH HIGHER RISK</t>
  </si>
  <si>
    <t>Main orderers of carriages</t>
  </si>
  <si>
    <t>Main cargoes</t>
  </si>
  <si>
    <t>LOSS EVENTS during last 5 years. Describe</t>
  </si>
  <si>
    <t>Region</t>
  </si>
  <si>
    <t>Register of Economic activities</t>
  </si>
  <si>
    <t>Community licence?</t>
  </si>
  <si>
    <t>INSURANCE</t>
  </si>
  <si>
    <t>E-mail</t>
  </si>
  <si>
    <t>Telephone</t>
  </si>
  <si>
    <t>Registry code</t>
  </si>
  <si>
    <t>Address</t>
  </si>
  <si>
    <t>write</t>
  </si>
  <si>
    <t>INSURER</t>
  </si>
  <si>
    <t>ROAD CARRIER'S LIABILITY INSURANCE APPLICATION</t>
  </si>
  <si>
    <t>paakauto</t>
  </si>
  <si>
    <t>kaubik</t>
  </si>
  <si>
    <t>furgoonauto</t>
  </si>
  <si>
    <t>sadulveok</t>
  </si>
  <si>
    <t>Palun täpsusta muid veoseid.</t>
  </si>
  <si>
    <t>Puudub kahjude info!</t>
  </si>
  <si>
    <t>Puudub kindlustusvõtja aadress!</t>
  </si>
  <si>
    <t>Puudub Kindlustusvõtja registrikood!</t>
  </si>
  <si>
    <t>üle 55%</t>
  </si>
  <si>
    <t>kuni 3%</t>
  </si>
  <si>
    <t>CMR konventsioon</t>
  </si>
  <si>
    <t>VÕS, Kaubaveoleping</t>
  </si>
  <si>
    <t>TIR kindlustust ei soovi</t>
  </si>
  <si>
    <t xml:space="preserve">Lisaks vajan TIR kindlustust </t>
  </si>
  <si>
    <t>TIR lisakindlustus</t>
  </si>
  <si>
    <t>Kindlustus kehtib Euroopa geograafilisel maa-alal (sealhulgas Venemaa Euroopa-osas).</t>
  </si>
  <si>
    <t>Kindlustus kehtib Euroopa geograafilisel maa-alal, välja arvatud Venemaal, Valgevenes ja Ukrainas.</t>
  </si>
  <si>
    <t>Kindlustus kehtib EL riikide territooriumil.</t>
  </si>
  <si>
    <t>Kindlustus kehtib Eestis, Lätis, Leedus, Soomes ja Rootsis.</t>
  </si>
  <si>
    <t>Kindlustus kehtib ainult Eesti-sisesel veol.</t>
  </si>
  <si>
    <t>kindlustatul ei ole tegevusluba</t>
  </si>
  <si>
    <t>kindlustatul on tegevusluba</t>
  </si>
  <si>
    <t>www.ergo.ee/autovedaja</t>
  </si>
  <si>
    <t>Nimi</t>
  </si>
  <si>
    <t>Kuupäev</t>
  </si>
  <si>
    <t>KINDLUSTUSVÕTJA</t>
  </si>
  <si>
    <t>Kindlustustingimused:</t>
  </si>
  <si>
    <t>Kui kindlustusmakse ei ole tasutud kokkulepitud tähtpäevaks, siis kindlustusandja vabaneb kindlustuslepingu täitmise kohustusest.</t>
  </si>
  <si>
    <t>Olen teadlik, et puudulike või valeandmete esitamisel on kindlustusandjal õigus kindlustushüvitist vähendada või selle väljamaksmisest keelduda.</t>
  </si>
  <si>
    <t>Kindlustusleping algab ja lõpeb poliisil märgitud kuupäevadel.</t>
  </si>
  <si>
    <t>TEADMISEKS KINDLUSTUSVÕTJALE</t>
  </si>
  <si>
    <t>Lisainfo</t>
  </si>
  <si>
    <t>Eelnevad kindlustusseltsid</t>
  </si>
  <si>
    <t>kuni</t>
  </si>
  <si>
    <t>Kindlustusperiood   alates</t>
  </si>
  <si>
    <t>ERGO juhised kauba vastuvõtul ja kahju korral</t>
  </si>
  <si>
    <t>Hüvitispiir kogu lepingu kohta</t>
  </si>
  <si>
    <t>Saamata jäänud veoraha</t>
  </si>
  <si>
    <t>Autovedaja vastutuskindlustuse tingimused</t>
  </si>
  <si>
    <t>Vastutus kolmanda isiku ees</t>
  </si>
  <si>
    <t>Finantsnõuded</t>
  </si>
  <si>
    <t>KINDLUSTUSHÜVITISTE PIIRMÄÄRAD</t>
  </si>
  <si>
    <t>Allvedaja</t>
  </si>
  <si>
    <t>Väljalaskeaasta</t>
  </si>
  <si>
    <t>Tüüp</t>
  </si>
  <si>
    <t>Mark ja mudel</t>
  </si>
  <si>
    <t>Registrimärk</t>
  </si>
  <si>
    <t>MOOTORSÕIDUKITE NIMEKIRI</t>
  </si>
  <si>
    <t>muu</t>
  </si>
  <si>
    <t>ohtlikud, ADR, nt kütus</t>
  </si>
  <si>
    <t>alkohol</t>
  </si>
  <si>
    <t>elektroonika, arvutikaubad</t>
  </si>
  <si>
    <t>klaas, kiviplaat vm purunev</t>
  </si>
  <si>
    <t>temperatuurinõuetega</t>
  </si>
  <si>
    <t>Laadimise ja kinnitamise eeskiri</t>
  </si>
  <si>
    <t>sõidukid</t>
  </si>
  <si>
    <t>täpsusta, kirjelda</t>
  </si>
  <si>
    <t>SUUREMA RISKIGA VEOSTE OSA</t>
  </si>
  <si>
    <t>Peamised veo tellijad</t>
  </si>
  <si>
    <t>Peamised veosed</t>
  </si>
  <si>
    <r>
      <t>KAHJUJUHTUMID</t>
    </r>
    <r>
      <rPr>
        <sz val="8"/>
        <rFont val="Arial"/>
        <family val="2"/>
      </rPr>
      <t xml:space="preserve"> viimase 
5 aasta jooksul. Kirjelda</t>
    </r>
  </si>
  <si>
    <t>Autoveoseadus tegevusloa kohta</t>
  </si>
  <si>
    <t>Vedude piirkond</t>
  </si>
  <si>
    <t>Ühenduse tegevusluba?</t>
  </si>
  <si>
    <t>KINDLUSTAMINE</t>
  </si>
  <si>
    <t>E-post</t>
  </si>
  <si>
    <t>Telefon</t>
  </si>
  <si>
    <t>Registrikood</t>
  </si>
  <si>
    <t>Aadress</t>
  </si>
  <si>
    <t>KINDLUSTUSANDJA</t>
  </si>
  <si>
    <r>
      <t xml:space="preserve">Tüüp </t>
    </r>
    <r>
      <rPr>
        <i/>
        <sz val="8"/>
        <rFont val="Arial"/>
        <family val="2"/>
      </rPr>
      <t xml:space="preserve">
Тип 
Type</t>
    </r>
  </si>
  <si>
    <r>
      <t xml:space="preserve">Väljalaskeaasta </t>
    </r>
    <r>
      <rPr>
        <i/>
        <sz val="8"/>
        <rFont val="Arial"/>
        <family val="2"/>
      </rPr>
      <t xml:space="preserve">
Год выпуска 
Year of built</t>
    </r>
  </si>
  <si>
    <r>
      <t xml:space="preserve">Allvedaja </t>
    </r>
    <r>
      <rPr>
        <i/>
        <sz val="8"/>
        <rFont val="Arial"/>
        <family val="2"/>
      </rPr>
      <t xml:space="preserve">
Субперевозчик 
Subcarrier</t>
    </r>
  </si>
  <si>
    <r>
      <t xml:space="preserve">Mark ja mudel 
</t>
    </r>
    <r>
      <rPr>
        <i/>
        <sz val="8"/>
        <rFont val="Arial"/>
        <family val="2"/>
      </rPr>
      <t>Марка и модель 
Mark, model</t>
    </r>
  </si>
  <si>
    <r>
      <t xml:space="preserve">Registrimärk 
</t>
    </r>
    <r>
      <rPr>
        <i/>
        <sz val="8"/>
        <rFont val="Arial"/>
        <family val="2"/>
      </rPr>
      <t>Рег.номер 
Plate No</t>
    </r>
  </si>
  <si>
    <t>MOOTORSÕIDUKITE NIMEKIRI -- Autovedaja vastutuskindlustuse avalduse lisa</t>
  </si>
  <si>
    <t>СПИСОК АВТОМОБИЛЕЙ --  Приложение к заявлению ответственности автоперевозчика</t>
  </si>
  <si>
    <t>LIST OF MOTOR VEHICLES -- Annex to road carrier's liability insurance application</t>
  </si>
  <si>
    <t>kuidas avaldust täita?</t>
  </si>
  <si>
    <t>kirjuta</t>
  </si>
  <si>
    <t>vali õige variant</t>
  </si>
  <si>
    <t>kommentaar</t>
  </si>
  <si>
    <t>how to fill the application?</t>
  </si>
  <si>
    <t>choose the right one</t>
  </si>
  <si>
    <t>comment</t>
  </si>
  <si>
    <t>Policyholder's address is missing!</t>
  </si>
  <si>
    <t>Sõiduki pukseerimine on välistatud, vt 13.1.6.</t>
  </si>
  <si>
    <t>Vedaja vastutuse piir 1 kg veose kohta on 8,33 SDR (~10 €), vt CMR või VÕS.</t>
  </si>
  <si>
    <t>Road carrier's liability limit per 1 kg is 8,33 SDR (~10 €), according to CMR Convention.</t>
  </si>
  <si>
    <r>
      <t xml:space="preserve">KINDLUSTUSVÕTJA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/   СТРАХОВАТЕЛЬ   /   POLICYHOLDER</t>
    </r>
  </si>
  <si>
    <r>
      <t xml:space="preserve">MOOTORSÕIDUKID   </t>
    </r>
    <r>
      <rPr>
        <i/>
        <sz val="8"/>
        <rFont val="Arial"/>
        <family val="2"/>
      </rPr>
      <t>/   АВТОМОБИЛИ   /   MOTOR VEHICLES</t>
    </r>
  </si>
  <si>
    <r>
      <t xml:space="preserve">Nimi  </t>
    </r>
    <r>
      <rPr>
        <i/>
        <sz val="8"/>
        <rFont val="Arial"/>
        <family val="2"/>
      </rPr>
      <t>/  Имя  /  Name</t>
    </r>
  </si>
  <si>
    <r>
      <t xml:space="preserve">Registrikood  </t>
    </r>
    <r>
      <rPr>
        <i/>
        <sz val="8"/>
        <rFont val="Arial"/>
        <family val="2"/>
      </rPr>
      <t>/  Рег. Номер  /  Registry code</t>
    </r>
  </si>
  <si>
    <t>до</t>
  </si>
  <si>
    <t>Enne kui jätkad, saada kiri vedaja nime ja registrikoodiga  marine@ergo.ee.</t>
  </si>
  <si>
    <t>Palun jätka Exceli lehel   "autod, автомобили, vehicles",   vt all</t>
  </si>
  <si>
    <r>
      <t xml:space="preserve">Перевозчик отвечает до 8,33 SDR (~10 €) за 1 кг груза, </t>
    </r>
    <r>
      <rPr>
        <b/>
        <sz val="8"/>
        <rFont val="Arial"/>
        <family val="2"/>
      </rPr>
      <t>в</t>
    </r>
    <r>
      <rPr>
        <sz val="8"/>
        <rFont val="Arial"/>
        <family val="2"/>
      </rPr>
      <t xml:space="preserve"> соответствии с CMR конвенцией и VÕS.</t>
    </r>
  </si>
  <si>
    <t>Send e-mail with carrier's name and reg.code to   marine@ergo.ee.</t>
  </si>
  <si>
    <t>If there are more, please continue on Excel sheet   "autod, автомобили, vehicles"   (see below).</t>
  </si>
  <si>
    <t>Temperatuuri mõõtmisandmeid peab säilitama 1 aasta, vt 9.1.5.</t>
  </si>
  <si>
    <t>ERGO Autovedaja vastutuskindlustuse tingimused,</t>
  </si>
  <si>
    <t>ERGO Kindlustuslepingute üldtingimused.</t>
  </si>
  <si>
    <t>Условия cтрахования ответственности автоперевозчиков ERGO,</t>
  </si>
  <si>
    <t>Общие условия ERGO.</t>
  </si>
  <si>
    <t>ERGO general terms and conditions of insurance contracts.</t>
  </si>
  <si>
    <t xml:space="preserve">ERGO Road carrier’s liability insurance conditions, </t>
  </si>
  <si>
    <t>Insurance conditions:</t>
  </si>
  <si>
    <t>Условия cтрахования:</t>
  </si>
  <si>
    <t>Мне известно, что в случае предоставления не полных или не верных данных, страховщик имеет право уменьшить страховое возмещение или отказаться от его выплаты.</t>
  </si>
  <si>
    <t>Данные измерений температурного режима необходимо сохранять 1 год (условия п.9.1.5)</t>
  </si>
  <si>
    <t>Буксировка транспортных средств исключена (условия п.13.1.6)</t>
  </si>
  <si>
    <t>Инструкция от ERGO как действовать при принятии груза и наступлении страхового случая  (на Эст. языке)</t>
  </si>
  <si>
    <t>AUTOVEDAJA  VASTUTUSKINDLUSTUSE  SOOVIAVALDUS</t>
  </si>
  <si>
    <t>Teenuse pakkuja on ERGO Insurance SE. Tutvu tingimustega www.ergo.ee</t>
  </si>
  <si>
    <t>Service provided by ERGO Insurance SE. See conditions at www.ergo.ee.</t>
  </si>
  <si>
    <t xml:space="preserve"> Заявление страхования ответственности автоперевозчика AN.0931.17</t>
  </si>
  <si>
    <t>Autovedaja vastutuskindlustuse sooviavaldus AN.0931.17</t>
  </si>
  <si>
    <t>Road carrier's liability insurance application AN.0931.17</t>
  </si>
  <si>
    <t>+372 610 6500,  info@ergo.ee</t>
  </si>
  <si>
    <t>Не желаю TIR страхование</t>
  </si>
  <si>
    <t>Road Transport Act about the licence</t>
  </si>
  <si>
    <t>Palun saada avaldus Exceli failina,   ära prindi.</t>
  </si>
  <si>
    <t>Please send this application as an Excel file,    don't print it.</t>
  </si>
  <si>
    <t>If you want to sign,    please use digital signature.</t>
  </si>
  <si>
    <t>Перешлите письмо с названием и рег.номером перевозчика  marine@ergo.ee.</t>
  </si>
  <si>
    <t>Продолжите список на странице  "autod, автомобили, vehicles",   см. ниже</t>
  </si>
  <si>
    <t>Уточните иные грузы.</t>
  </si>
  <si>
    <t>Пожалуйста отправьте заявление в формате Excel,     не распечатывайте файл.</t>
  </si>
  <si>
    <t>Если страховой взнос не уплачен к оговоренному сроку, то страховщик освобождается от обязательства по исполнению договора.</t>
  </si>
  <si>
    <t>Volitatud esindajal palume täidetud avaldus edastada ERGOle.</t>
  </si>
  <si>
    <t>Kes on veolepingus vedaja, kui kasutatakse allvedajat?</t>
  </si>
  <si>
    <t>Kuidas allvedaja(d) ja kindlustusvõtja on seotud?</t>
  </si>
  <si>
    <t>Käesoleva sooviavalduse täitmine ei kohusta kindlustuslepingut sõlmima. Kindlustuslepingu sõlmimisel muutub sooviavaldus selle lahutamatuks osaks.</t>
  </si>
  <si>
    <t>Soovi korral digiallkirjasta,   käsiallkirja pole vaja.</t>
  </si>
  <si>
    <t>Suurema riskiga veose kahju pole kindlustatud,   vastavalt antud tabelile.</t>
  </si>
  <si>
    <t>ГРУЗЫ С ПОВЫШЕННЫМ УРОВНЕМ РИСКА</t>
  </si>
  <si>
    <t>Ущерб грузам с повышенным уровнем риска не покрыт, в соответствии с таблицей.</t>
  </si>
  <si>
    <t>Заполнение данного заявления не несёт обязанности заключения договора страхования. При заключении страхового договора данное заявление становится неотъемлемой частью договора.</t>
  </si>
  <si>
    <t>Просим уполномоченное лицо предоставить заполненное заявление в ERGO.</t>
  </si>
  <si>
    <t>Filling this application does not bring any obligation to conclude an insurance contract. At concluding the insurance contract this application will become an inseparable part of it.</t>
  </si>
  <si>
    <t>Authorized representative is asked to submit the application to ERGO.</t>
  </si>
  <si>
    <t>При желании подпишите дигитально, от руки подписывать не надо.</t>
  </si>
  <si>
    <t>Kindlustusvõtja peab olema veolepingus Vedaja.</t>
  </si>
  <si>
    <t>Kui veolepingu vedaja pole poliisile märgitud, siis sel veol kindlustus ei kehti.</t>
  </si>
  <si>
    <t>Страховка не действует, если перевозчик по договору перевозки не указан на полисе.</t>
  </si>
  <si>
    <t>Страхователь должен быть Перевозчиком по договору перевозки.</t>
  </si>
  <si>
    <t>Policyholder must be Carrier by the contract of carriage.</t>
  </si>
  <si>
    <t>How subcarriers are linked to the Policyholder?</t>
  </si>
  <si>
    <t>If the Carrier is written in the carriage contract, but not written in the Policy, then insurance is not valid.</t>
  </si>
  <si>
    <t>for this carriage</t>
  </si>
  <si>
    <t>Who is Carrier by carriage contract, when using subcarriers?</t>
  </si>
  <si>
    <t>Towing of the vehicle is excluded. See conditions sec.13.1.6.</t>
  </si>
  <si>
    <t>Temperature data must be stored for 1 year. See conditions sec.9.1.5.</t>
  </si>
  <si>
    <t>Какая связь между страхователем и субперевозчиком?</t>
  </si>
  <si>
    <t>Кто перевозчик по договору перевозки, когдо используется субперевозчик?</t>
  </si>
  <si>
    <t>piiramata</t>
  </si>
  <si>
    <t>Kindlustuskaitse kehtivuspiirkond on piiramata.</t>
  </si>
  <si>
    <t>CMR ja/või TIR konventsiooniga ühinenud riigid</t>
  </si>
  <si>
    <t>Kindlustus kehtib CMR ja/või TIR konventsiooniga ühinenud riikides.</t>
  </si>
  <si>
    <t>Countries joined with CMR and/or TIR Convention.</t>
  </si>
  <si>
    <t>unlimited</t>
  </si>
  <si>
    <t>The territory of insurance cover is unlimited.</t>
  </si>
  <si>
    <t>This insurance applies to the territory of countries of CMR and/or TIR Convention.</t>
  </si>
  <si>
    <t>без ограничений</t>
  </si>
  <si>
    <t>Территория действия страховки не ограничена</t>
  </si>
  <si>
    <t>Страховка действует в странах, присоединившиеся к CMR и/или TIR конвенции</t>
  </si>
  <si>
    <t>Страны, присоединившиеся к CMR и/или TIR конвенции</t>
  </si>
  <si>
    <t>TIR info</t>
  </si>
  <si>
    <t>Veskiposti 2/1, 10138 Tallinn</t>
  </si>
  <si>
    <t>610 6500, info@ergo.ee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</si>
</sst>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[$EUR]"/>
    <numFmt numFmtId="168" formatCode="#,##0\ &quot;€&quot;"/>
    <numFmt numFmtId="169" formatCode="_(* #,##0.00_);_(* \(#,##0.00\);_(* &quot;-&quot;??_);_(@_)"/>
    <numFmt numFmtId="170" formatCode="[$-809]dd\ mmmm\ yyyy;@"/>
    <numFmt numFmtId="171" formatCode="[$-425]d/\ mmmm\ yyyy&quot;. a.&quot;;@"/>
    <numFmt numFmtId="172" formatCode="#,##0\ [$EEK]"/>
    <numFmt numFmtId="173" formatCode="0.000%"/>
    <numFmt numFmtId="174" formatCode="#,##0\ _€"/>
    <numFmt numFmtId="175" formatCode="#,##0\ &quot;kr&quot;;[Red]\-#,##0\ &quot;kr&quot;"/>
    <numFmt numFmtId="176" formatCode="_-* #,##0\ &quot;kr&quot;_-;\-* #,##0\ &quot;kr&quot;_-;_-* &quot;-&quot;\ &quot;kr&quot;_-;_-@_-"/>
    <numFmt numFmtId="177" formatCode="_-* #,##0.00\ &quot;kr&quot;_-;\-* #,##0.00\ &quot;kr&quot;_-;_-* &quot;-&quot;??\ &quot;kr&quot;_-;_-@_-"/>
    <numFmt numFmtId="178" formatCode="_-* #,##0.00\ _k_r_-;\-* #,##0.00\ _k_r_-;_-* &quot;-&quot;??\ _k_r_-;_-@_-"/>
    <numFmt numFmtId="179" formatCode="_-* #,##0.000\ _k_r_-;\-* #,##0.000\ _k_r_-;_-* &quot;-&quot;??\ _k_r_-;_-@_-"/>
    <numFmt numFmtId="180" formatCode="_-* #,##0.0\ _k_r_-;\-* #,##0.0\ _k_r_-;_-* &quot;-&quot;??\ _k_r_-;_-@_-"/>
    <numFmt numFmtId="181" formatCode="_-* #,##0\ _k_r_-;\-* #,##0\ _k_r_-;_-* &quot;-&quot;??\ _k_r_-;_-@_-"/>
    <numFmt numFmtId="182" formatCode="#,##0\ &quot;kr&quot;"/>
    <numFmt numFmtId="183" formatCode="_(* #,##0_);_(* \(#,##0\);_(* &quot;-&quot;??_);_(@_)"/>
    <numFmt numFmtId="184" formatCode="0.000"/>
    <numFmt numFmtId="185" formatCode="_-* #,##0\ &quot;kr&quot;_-;\-* #,##0\ &quot;kr&quot;_-;_-* &quot;-&quot;??\ &quot;kr&quot;_-;_-@_-"/>
    <numFmt numFmtId="186" formatCode="_-* #,##0\ _€_-;\-* #,##0\ _€_-;_-* &quot;-&quot;??\ _€_-;_-@_-"/>
    <numFmt numFmtId="187" formatCode="#,##0\ _k_r"/>
    <numFmt numFmtId="188" formatCode="#,##0.00\ &quot;€&quot;"/>
    <numFmt numFmtId="189" formatCode="[$-425]d\.\ mmmm\ yyyy&quot;. a.&quot;"/>
    <numFmt numFmtId="190" formatCode="[$-425]d/\ mmmm\ yyyy&quot;. a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\ &quot;€&quot;"/>
    <numFmt numFmtId="196" formatCode="#,##0.0\ &quot;€&quot;"/>
    <numFmt numFmtId="197" formatCode="0.0000%"/>
    <numFmt numFmtId="198" formatCode="0.0%"/>
    <numFmt numFmtId="199" formatCode="#,##0.0"/>
    <numFmt numFmtId="200" formatCode="[$-809]d\ mmmm\ yyyy;@"/>
    <numFmt numFmtId="201" formatCode="dd/mm/yyyy;@"/>
    <numFmt numFmtId="202" formatCode="[$-425]dddd\,\ d/\ mmmm\ yyyy;@"/>
    <numFmt numFmtId="203" formatCode="#,##0\ &quot;kr&quot;;\-#,##0\ &quot;kr&quot;"/>
    <numFmt numFmtId="204" formatCode="_-* #,##0\ _k_r_-;\-* #,##0\ _k_r_-;_-* &quot;-&quot;\ _k_r_-;_-@_-"/>
    <numFmt numFmtId="205" formatCode="_-* #,##0.000\ _k_r_-;\-* #,##0.000\ _k_r_-;_-* &quot;-&quot;???\ _k_r_-;_-@_-"/>
    <numFmt numFmtId="206" formatCode="#,##0_ ;\-#,##0\ "/>
    <numFmt numFmtId="207" formatCode="\-"/>
    <numFmt numFmtId="208" formatCode="[$-425]dd\.\ mmmm\ yyyy&quot;. a.&quot;;@"/>
    <numFmt numFmtId="209" formatCode="#,##0.00000"/>
    <numFmt numFmtId="210" formatCode="#,##0\ [$EUR];\-#,##0\ [$EUR]"/>
    <numFmt numFmtId="211" formatCode="#,##0\ [$USD]"/>
    <numFmt numFmtId="212" formatCode="#,##0.00\ [$USD]"/>
    <numFmt numFmtId="213" formatCode="#,##0.0000\ [$USD]"/>
    <numFmt numFmtId="214" formatCode="0.00000%"/>
    <numFmt numFmtId="215" formatCode="0.0"/>
    <numFmt numFmtId="216" formatCode="0.0000"/>
    <numFmt numFmtId="217" formatCode="0.00000"/>
    <numFmt numFmtId="218" formatCode="0.000000"/>
    <numFmt numFmtId="219" formatCode="#,##0.0000"/>
    <numFmt numFmtId="220" formatCode="#,##0.0000\ &quot;€&quot;"/>
    <numFmt numFmtId="221" formatCode="_-* #,##0\ &quot;€&quot;_-;\-* #,##0\ &quot;€&quot;_-;_-* &quot;-&quot;??\ &quot;€&quot;_-;_-@_-"/>
    <numFmt numFmtId="222" formatCode="_-* #,##0.000\ _€_-;\-* #,##0.000\ _€_-;_-* &quot;-&quot;??\ _€_-;_-@_-"/>
    <numFmt numFmtId="223" formatCode="_-* #,##0.0000\ _€_-;\-* #,##0.0000\ _€_-;_-* &quot;-&quot;??\ _€_-;_-@_-"/>
    <numFmt numFmtId="224" formatCode="_-* #,##0.0\ _€_-;\-* #,##0.0\ _€_-;_-* &quot;-&quot;??\ _€_-;_-@_-"/>
    <numFmt numFmtId="225" formatCode="[$-FC19]dd\ mmmm\ yyyy\ \г\.;@"/>
    <numFmt numFmtId="226" formatCode="[$-425]dddd\,\ d\.\ mmmm\ 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  <font>
      <sz val="9"/>
      <name val="Tahoma"/>
      <family val="2"/>
    </font>
    <font>
      <u val="single"/>
      <sz val="8"/>
      <color indexed="1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9"/>
      <name val="Tahoma"/>
      <family val="2"/>
    </font>
    <font>
      <b/>
      <i/>
      <sz val="8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Wingdings 3"/>
      <family val="1"/>
    </font>
    <font>
      <u val="single"/>
      <sz val="7"/>
      <color indexed="12"/>
      <name val="Arial"/>
      <family val="2"/>
    </font>
    <font>
      <u val="single"/>
      <sz val="8"/>
      <color indexed="30"/>
      <name val="Arial"/>
      <family val="2"/>
    </font>
    <font>
      <u val="single"/>
      <sz val="7"/>
      <color indexed="30"/>
      <name val="Arial"/>
      <family val="2"/>
    </font>
    <font>
      <i/>
      <sz val="8"/>
      <color indexed="10"/>
      <name val="Arial"/>
      <family val="2"/>
    </font>
    <font>
      <sz val="8"/>
      <name val="Segoe UI"/>
      <family val="2"/>
    </font>
    <font>
      <b/>
      <i/>
      <sz val="8"/>
      <color rgb="FFFF0000"/>
      <name val="Arial"/>
      <family val="2"/>
    </font>
    <font>
      <b/>
      <sz val="8"/>
      <color rgb="FFFF0000"/>
      <name val="Wingdings 3"/>
      <family val="1"/>
    </font>
    <font>
      <u val="single"/>
      <sz val="7"/>
      <color rgb="FF0000FF"/>
      <name val="Arial"/>
      <family val="2"/>
    </font>
    <font>
      <u val="single"/>
      <sz val="8"/>
      <color rgb="FF0000FF"/>
      <name val="Arial"/>
      <family val="2"/>
    </font>
    <font>
      <u val="single"/>
      <sz val="8"/>
      <color rgb="FF0033CC"/>
      <name val="Arial"/>
      <family val="2"/>
    </font>
    <font>
      <u val="single"/>
      <sz val="7"/>
      <color rgb="FF0033CC"/>
      <name val="Arial"/>
      <family val="2"/>
    </font>
    <font>
      <i/>
      <sz val="8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E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EEEA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 style="thick">
        <color theme="0"/>
      </right>
      <top>
        <color indexed="63"/>
      </top>
      <bottom style="thin"/>
    </border>
    <border>
      <left>
        <color indexed="63"/>
      </left>
      <right style="thick">
        <color theme="0"/>
      </right>
      <top style="thin"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theme="0"/>
      </right>
      <top style="thin"/>
      <bottom style="medium"/>
    </border>
    <border>
      <left style="thick">
        <color theme="0"/>
      </left>
      <right style="thick">
        <color theme="0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 style="thick">
        <color theme="0"/>
      </left>
      <right>
        <color indexed="63"/>
      </right>
      <top style="thin"/>
      <bottom style="thin"/>
    </border>
    <border>
      <left style="thick">
        <color theme="0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>
        <color theme="0"/>
      </right>
      <top style="thin"/>
      <bottom>
        <color indexed="63"/>
      </bottom>
    </border>
    <border>
      <left style="thick">
        <color theme="0"/>
      </left>
      <right style="thick">
        <color theme="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21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left" vertical="top"/>
      <protection/>
    </xf>
    <xf numFmtId="0" fontId="21" fillId="3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horizontal="right" vertical="top"/>
      <protection/>
    </xf>
    <xf numFmtId="0" fontId="21" fillId="0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vertical="top"/>
      <protection/>
    </xf>
    <xf numFmtId="0" fontId="24" fillId="0" borderId="0" xfId="62" applyFont="1" applyFill="1" applyBorder="1" applyAlignment="1" applyProtection="1">
      <alignment vertical="top"/>
      <protection/>
    </xf>
    <xf numFmtId="0" fontId="24" fillId="0" borderId="0" xfId="62" applyFont="1" applyFill="1" applyBorder="1" applyAlignment="1" applyProtection="1">
      <alignment vertical="top"/>
      <protection/>
    </xf>
    <xf numFmtId="0" fontId="24" fillId="3" borderId="0" xfId="62" applyFont="1" applyFill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right" vertical="top"/>
      <protection/>
    </xf>
    <xf numFmtId="168" fontId="21" fillId="0" borderId="0" xfId="0" applyNumberFormat="1" applyFont="1" applyFill="1" applyBorder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 vertical="top" wrapText="1"/>
      <protection/>
    </xf>
    <xf numFmtId="0" fontId="21" fillId="0" borderId="10" xfId="0" applyFont="1" applyFill="1" applyBorder="1" applyAlignment="1" applyProtection="1">
      <alignment horizontal="right" vertical="top" wrapText="1"/>
      <protection/>
    </xf>
    <xf numFmtId="199" fontId="21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right"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24" borderId="11" xfId="0" applyNumberFormat="1" applyFont="1" applyFill="1" applyBorder="1" applyAlignment="1" applyProtection="1">
      <alignment horizontal="left" vertical="top"/>
      <protection locked="0"/>
    </xf>
    <xf numFmtId="0" fontId="21" fillId="24" borderId="12" xfId="0" applyNumberFormat="1" applyFont="1" applyFill="1" applyBorder="1" applyAlignment="1" applyProtection="1">
      <alignment horizontal="left" vertical="top"/>
      <protection locked="0"/>
    </xf>
    <xf numFmtId="0" fontId="21" fillId="24" borderId="13" xfId="0" applyNumberFormat="1" applyFont="1" applyFill="1" applyBorder="1" applyAlignment="1" applyProtection="1">
      <alignment horizontal="left" vertical="top"/>
      <protection locked="0"/>
    </xf>
    <xf numFmtId="0" fontId="21" fillId="24" borderId="14" xfId="0" applyNumberFormat="1" applyFont="1" applyFill="1" applyBorder="1" applyAlignment="1" applyProtection="1">
      <alignment horizontal="left" vertical="top"/>
      <protection locked="0"/>
    </xf>
    <xf numFmtId="0" fontId="21" fillId="0" borderId="10" xfId="0" applyFont="1" applyBorder="1" applyAlignment="1" applyProtection="1">
      <alignment vertical="top"/>
      <protection/>
    </xf>
    <xf numFmtId="9" fontId="21" fillId="25" borderId="15" xfId="0" applyNumberFormat="1" applyFont="1" applyFill="1" applyBorder="1" applyAlignment="1" applyProtection="1">
      <alignment horizontal="left" vertical="top" wrapText="1"/>
      <protection locked="0"/>
    </xf>
    <xf numFmtId="9" fontId="21" fillId="25" borderId="10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NumberFormat="1" applyFont="1" applyAlignment="1" applyProtection="1">
      <alignment horizontal="left" vertical="top"/>
      <protection/>
    </xf>
    <xf numFmtId="3" fontId="24" fillId="3" borderId="0" xfId="62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 applyProtection="1">
      <alignment horizontal="left" vertical="top"/>
      <protection/>
    </xf>
    <xf numFmtId="0" fontId="23" fillId="0" borderId="0" xfId="0" applyFont="1" applyAlignment="1" applyProtection="1">
      <alignment vertical="top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1" fillId="3" borderId="0" xfId="0" applyFont="1" applyFill="1" applyAlignment="1" applyProtection="1" quotePrefix="1">
      <alignment horizontal="left" vertical="top"/>
      <protection/>
    </xf>
    <xf numFmtId="1" fontId="21" fillId="24" borderId="12" xfId="0" applyNumberFormat="1" applyFont="1" applyFill="1" applyBorder="1" applyAlignment="1" applyProtection="1">
      <alignment horizontal="left" vertical="top"/>
      <protection locked="0"/>
    </xf>
    <xf numFmtId="1" fontId="21" fillId="24" borderId="14" xfId="0" applyNumberFormat="1" applyFont="1" applyFill="1" applyBorder="1" applyAlignment="1" applyProtection="1">
      <alignment horizontal="left" vertical="top"/>
      <protection locked="0"/>
    </xf>
    <xf numFmtId="0" fontId="21" fillId="0" borderId="0" xfId="61" applyFont="1" applyProtection="1">
      <alignment/>
      <protection/>
    </xf>
    <xf numFmtId="0" fontId="21" fillId="0" borderId="0" xfId="61" applyFont="1" applyBorder="1" applyProtection="1">
      <alignment/>
      <protection/>
    </xf>
    <xf numFmtId="0" fontId="21" fillId="0" borderId="0" xfId="61" applyFont="1" applyBorder="1" applyAlignment="1" applyProtection="1">
      <alignment horizontal="left"/>
      <protection/>
    </xf>
    <xf numFmtId="2" fontId="21" fillId="0" borderId="0" xfId="61" applyNumberFormat="1" applyFont="1" applyBorder="1" applyAlignment="1" applyProtection="1">
      <alignment horizontal="right" indent="1"/>
      <protection/>
    </xf>
    <xf numFmtId="0" fontId="21" fillId="0" borderId="0" xfId="61" applyFont="1" applyAlignment="1" applyProtection="1">
      <alignment horizontal="left"/>
      <protection/>
    </xf>
    <xf numFmtId="0" fontId="21" fillId="0" borderId="0" xfId="61" applyFont="1" applyFill="1" applyBorder="1" applyAlignment="1" applyProtection="1">
      <alignment horizontal="left"/>
      <protection/>
    </xf>
    <xf numFmtId="2" fontId="21" fillId="0" borderId="0" xfId="61" applyNumberFormat="1" applyFont="1" applyFill="1" applyBorder="1" applyAlignment="1" applyProtection="1">
      <alignment horizontal="left"/>
      <protection/>
    </xf>
    <xf numFmtId="0" fontId="21" fillId="0" borderId="10" xfId="61" applyFont="1" applyBorder="1" applyProtection="1">
      <alignment/>
      <protection/>
    </xf>
    <xf numFmtId="0" fontId="21" fillId="0" borderId="16" xfId="0" applyNumberFormat="1" applyFont="1" applyFill="1" applyBorder="1" applyAlignment="1" applyProtection="1">
      <alignment horizontal="left" vertical="top"/>
      <protection/>
    </xf>
    <xf numFmtId="0" fontId="28" fillId="0" borderId="0" xfId="55" applyNumberFormat="1" applyFont="1" applyFill="1" applyBorder="1" applyAlignment="1" applyProtection="1">
      <alignment horizontal="left" vertical="top"/>
      <protection/>
    </xf>
    <xf numFmtId="0" fontId="21" fillId="3" borderId="0" xfId="61" applyFont="1" applyFill="1" applyAlignment="1" applyProtection="1">
      <alignment horizontal="left"/>
      <protection/>
    </xf>
    <xf numFmtId="2" fontId="21" fillId="0" borderId="0" xfId="61" applyNumberFormat="1" applyFont="1" applyAlignment="1" applyProtection="1">
      <alignment horizontal="left"/>
      <protection/>
    </xf>
    <xf numFmtId="0" fontId="21" fillId="0" borderId="0" xfId="61" applyFont="1" applyAlignment="1" applyProtection="1">
      <alignment horizontal="center"/>
      <protection/>
    </xf>
    <xf numFmtId="0" fontId="21" fillId="0" borderId="0" xfId="61" applyFont="1" applyFill="1" applyAlignment="1" applyProtection="1">
      <alignment horizontal="center"/>
      <protection/>
    </xf>
    <xf numFmtId="2" fontId="21" fillId="0" borderId="0" xfId="61" applyNumberFormat="1" applyFont="1" applyFill="1" applyAlignment="1" applyProtection="1">
      <alignment horizontal="left"/>
      <protection/>
    </xf>
    <xf numFmtId="0" fontId="22" fillId="0" borderId="0" xfId="0" applyNumberFormat="1" applyFont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4" fillId="0" borderId="0" xfId="62" applyNumberFormat="1" applyFont="1" applyFill="1" applyBorder="1" applyAlignment="1" applyProtection="1">
      <alignment horizontal="center" vertical="top"/>
      <protection/>
    </xf>
    <xf numFmtId="0" fontId="22" fillId="0" borderId="17" xfId="0" applyFont="1" applyBorder="1" applyAlignment="1" applyProtection="1">
      <alignment horizontal="left" vertical="top"/>
      <protection/>
    </xf>
    <xf numFmtId="0" fontId="21" fillId="0" borderId="17" xfId="0" applyFont="1" applyFill="1" applyBorder="1" applyAlignment="1" applyProtection="1">
      <alignment horizontal="right" vertical="top"/>
      <protection/>
    </xf>
    <xf numFmtId="0" fontId="21" fillId="0" borderId="15" xfId="0" applyFont="1" applyBorder="1" applyAlignment="1" applyProtection="1">
      <alignment vertical="top"/>
      <protection/>
    </xf>
    <xf numFmtId="0" fontId="21" fillId="0" borderId="15" xfId="0" applyFont="1" applyFill="1" applyBorder="1" applyAlignment="1" applyProtection="1">
      <alignment horizontal="left" vertical="top"/>
      <protection/>
    </xf>
    <xf numFmtId="0" fontId="21" fillId="0" borderId="15" xfId="0" applyFont="1" applyBorder="1" applyAlignment="1" applyProtection="1">
      <alignment horizontal="right" vertical="top"/>
      <protection/>
    </xf>
    <xf numFmtId="0" fontId="22" fillId="0" borderId="15" xfId="0" applyFont="1" applyBorder="1" applyAlignment="1" applyProtection="1">
      <alignment horizontal="left" vertical="top"/>
      <protection/>
    </xf>
    <xf numFmtId="0" fontId="21" fillId="24" borderId="18" xfId="0" applyNumberFormat="1" applyFont="1" applyFill="1" applyBorder="1" applyAlignment="1" applyProtection="1">
      <alignment horizontal="left" vertical="top"/>
      <protection locked="0"/>
    </xf>
    <xf numFmtId="0" fontId="21" fillId="24" borderId="19" xfId="0" applyNumberFormat="1" applyFont="1" applyFill="1" applyBorder="1" applyAlignment="1" applyProtection="1">
      <alignment horizontal="left" vertical="top"/>
      <protection locked="0"/>
    </xf>
    <xf numFmtId="1" fontId="21" fillId="24" borderId="19" xfId="0" applyNumberFormat="1" applyFont="1" applyFill="1" applyBorder="1" applyAlignment="1" applyProtection="1">
      <alignment horizontal="left" vertical="top"/>
      <protection locked="0"/>
    </xf>
    <xf numFmtId="0" fontId="21" fillId="0" borderId="20" xfId="0" applyFont="1" applyBorder="1" applyAlignment="1" applyProtection="1">
      <alignment vertical="top"/>
      <protection/>
    </xf>
    <xf numFmtId="0" fontId="21" fillId="25" borderId="10" xfId="0" applyFont="1" applyFill="1" applyBorder="1" applyAlignment="1" applyProtection="1">
      <alignment horizontal="left" vertical="top" wrapText="1"/>
      <protection locked="0"/>
    </xf>
    <xf numFmtId="0" fontId="21" fillId="0" borderId="0" xfId="61" applyFont="1" applyAlignment="1" applyProtection="1">
      <alignment/>
      <protection/>
    </xf>
    <xf numFmtId="0" fontId="21" fillId="0" borderId="0" xfId="61" applyFont="1" applyAlignment="1" applyProtection="1">
      <alignment horizontal="right"/>
      <protection/>
    </xf>
    <xf numFmtId="2" fontId="21" fillId="0" borderId="0" xfId="61" applyNumberFormat="1" applyFont="1" applyAlignment="1" applyProtection="1">
      <alignment horizontal="right"/>
      <protection/>
    </xf>
    <xf numFmtId="9" fontId="21" fillId="3" borderId="0" xfId="61" applyNumberFormat="1" applyFont="1" applyFill="1" applyAlignment="1" applyProtection="1">
      <alignment horizontal="left"/>
      <protection/>
    </xf>
    <xf numFmtId="0" fontId="21" fillId="0" borderId="0" xfId="61" applyFont="1" applyFill="1" applyAlignment="1" applyProtection="1">
      <alignment/>
      <protection/>
    </xf>
    <xf numFmtId="0" fontId="21" fillId="0" borderId="0" xfId="61" applyFont="1" applyFill="1" applyAlignment="1" applyProtection="1">
      <alignment horizontal="right"/>
      <protection/>
    </xf>
    <xf numFmtId="2" fontId="21" fillId="0" borderId="0" xfId="61" applyNumberFormat="1" applyFont="1" applyFill="1" applyAlignment="1" applyProtection="1">
      <alignment horizontal="right"/>
      <protection/>
    </xf>
    <xf numFmtId="0" fontId="21" fillId="0" borderId="0" xfId="61" applyFont="1" applyFill="1" applyAlignment="1" applyProtection="1">
      <alignment horizontal="left"/>
      <protection/>
    </xf>
    <xf numFmtId="166" fontId="21" fillId="0" borderId="17" xfId="0" applyNumberFormat="1" applyFont="1" applyFill="1" applyBorder="1" applyAlignment="1" applyProtection="1">
      <alignment vertical="top" wrapText="1"/>
      <protection/>
    </xf>
    <xf numFmtId="168" fontId="21" fillId="24" borderId="21" xfId="0" applyNumberFormat="1" applyFont="1" applyFill="1" applyBorder="1" applyAlignment="1" applyProtection="1">
      <alignment horizontal="right" vertical="top" indent="2"/>
      <protection locked="0"/>
    </xf>
    <xf numFmtId="168" fontId="21" fillId="24" borderId="22" xfId="0" applyNumberFormat="1" applyFont="1" applyFill="1" applyBorder="1" applyAlignment="1" applyProtection="1">
      <alignment horizontal="right" vertical="top" indent="2"/>
      <protection locked="0"/>
    </xf>
    <xf numFmtId="0" fontId="32" fillId="0" borderId="0" xfId="0" applyFont="1" applyFill="1" applyAlignment="1" applyProtection="1">
      <alignment horizontal="left" vertical="top"/>
      <protection/>
    </xf>
    <xf numFmtId="9" fontId="21" fillId="0" borderId="0" xfId="0" applyNumberFormat="1" applyFont="1" applyBorder="1" applyAlignment="1" applyProtection="1">
      <alignment horizontal="left" vertical="top"/>
      <protection/>
    </xf>
    <xf numFmtId="0" fontId="21" fillId="0" borderId="0" xfId="0" applyFont="1" applyFill="1" applyAlignment="1" applyProtection="1" quotePrefix="1">
      <alignment horizontal="left" vertical="top"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48" fillId="0" borderId="0" xfId="61" applyFont="1" applyBorder="1" applyProtection="1">
      <alignment/>
      <protection/>
    </xf>
    <xf numFmtId="0" fontId="48" fillId="0" borderId="0" xfId="61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left" vertical="top"/>
      <protection/>
    </xf>
    <xf numFmtId="0" fontId="21" fillId="25" borderId="23" xfId="0" applyFont="1" applyFill="1" applyBorder="1" applyAlignment="1" applyProtection="1">
      <alignment horizontal="left" vertical="top" wrapText="1"/>
      <protection locked="0"/>
    </xf>
    <xf numFmtId="0" fontId="21" fillId="25" borderId="24" xfId="0" applyFont="1" applyFill="1" applyBorder="1" applyAlignment="1" applyProtection="1">
      <alignment horizontal="left" vertical="top" wrapText="1"/>
      <protection locked="0"/>
    </xf>
    <xf numFmtId="0" fontId="21" fillId="0" borderId="25" xfId="0" applyFont="1" applyFill="1" applyBorder="1" applyAlignment="1" applyProtection="1">
      <alignment horizontal="right" vertical="top" wrapText="1"/>
      <protection/>
    </xf>
    <xf numFmtId="0" fontId="22" fillId="0" borderId="20" xfId="0" applyFont="1" applyFill="1" applyBorder="1" applyAlignment="1" applyProtection="1">
      <alignment vertical="top"/>
      <protection/>
    </xf>
    <xf numFmtId="0" fontId="21" fillId="0" borderId="10" xfId="0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1" fillId="26" borderId="0" xfId="0" applyFont="1" applyFill="1" applyAlignment="1" applyProtection="1">
      <alignment horizontal="left" vertical="top"/>
      <protection/>
    </xf>
    <xf numFmtId="0" fontId="23" fillId="26" borderId="0" xfId="0" applyFont="1" applyFill="1" applyAlignment="1" applyProtection="1">
      <alignment vertical="top"/>
      <protection/>
    </xf>
    <xf numFmtId="0" fontId="23" fillId="26" borderId="0" xfId="0" applyFont="1" applyFill="1" applyAlignment="1" applyProtection="1">
      <alignment horizontal="left" vertical="top"/>
      <protection/>
    </xf>
    <xf numFmtId="9" fontId="21" fillId="26" borderId="0" xfId="61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49" fillId="0" borderId="0" xfId="0" applyFont="1" applyFill="1" applyBorder="1" applyAlignment="1" applyProtection="1">
      <alignment horizontal="left" vertical="top"/>
      <protection/>
    </xf>
    <xf numFmtId="0" fontId="21" fillId="24" borderId="26" xfId="0" applyFont="1" applyFill="1" applyBorder="1" applyAlignment="1" applyProtection="1">
      <alignment horizontal="center" vertical="top" wrapText="1"/>
      <protection/>
    </xf>
    <xf numFmtId="0" fontId="22" fillId="0" borderId="27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top"/>
      <protection/>
    </xf>
    <xf numFmtId="0" fontId="22" fillId="26" borderId="20" xfId="0" applyFont="1" applyFill="1" applyBorder="1" applyAlignment="1" applyProtection="1">
      <alignment vertical="top"/>
      <protection/>
    </xf>
    <xf numFmtId="3" fontId="24" fillId="0" borderId="0" xfId="62" applyNumberFormat="1" applyFont="1" applyFill="1" applyBorder="1" applyAlignment="1" applyProtection="1">
      <alignment horizontal="left" vertical="top"/>
      <protection/>
    </xf>
    <xf numFmtId="0" fontId="21" fillId="0" borderId="20" xfId="0" applyFont="1" applyFill="1" applyBorder="1" applyAlignment="1" applyProtection="1">
      <alignment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34" fillId="0" borderId="0" xfId="0" applyNumberFormat="1" applyFont="1" applyFill="1" applyAlignment="1" applyProtection="1">
      <alignment vertical="top"/>
      <protection/>
    </xf>
    <xf numFmtId="0" fontId="34" fillId="0" borderId="0" xfId="0" applyNumberFormat="1" applyFont="1" applyAlignment="1" applyProtection="1">
      <alignment horizontal="left" vertical="top"/>
      <protection/>
    </xf>
    <xf numFmtId="0" fontId="34" fillId="0" borderId="0" xfId="0" applyFont="1" applyAlignment="1" applyProtection="1">
      <alignment horizontal="left" vertical="top"/>
      <protection/>
    </xf>
    <xf numFmtId="0" fontId="34" fillId="0" borderId="0" xfId="0" applyFont="1" applyAlignment="1" applyProtection="1">
      <alignment vertical="top"/>
      <protection/>
    </xf>
    <xf numFmtId="0" fontId="21" fillId="0" borderId="0" xfId="61" applyFont="1" applyFill="1" applyProtection="1">
      <alignment/>
      <protection/>
    </xf>
    <xf numFmtId="0" fontId="23" fillId="26" borderId="0" xfId="0" applyFont="1" applyFill="1" applyAlignment="1" applyProtection="1">
      <alignment horizontal="left"/>
      <protection/>
    </xf>
    <xf numFmtId="0" fontId="23" fillId="26" borderId="0" xfId="0" applyFont="1" applyFill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vertical="top" wrapText="1"/>
      <protection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 quotePrefix="1">
      <alignment/>
    </xf>
    <xf numFmtId="225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2" fillId="0" borderId="20" xfId="0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24" borderId="15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51" fillId="0" borderId="0" xfId="55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 indent="1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top"/>
      <protection/>
    </xf>
    <xf numFmtId="0" fontId="23" fillId="0" borderId="10" xfId="0" applyNumberFormat="1" applyFont="1" applyBorder="1" applyAlignment="1" applyProtection="1">
      <alignment horizontal="left" vertical="top"/>
      <protection/>
    </xf>
    <xf numFmtId="0" fontId="23" fillId="0" borderId="28" xfId="0" applyNumberFormat="1" applyFont="1" applyBorder="1" applyAlignment="1" applyProtection="1" quotePrefix="1">
      <alignment horizontal="left" vertical="top"/>
      <protection/>
    </xf>
    <xf numFmtId="168" fontId="2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vertical="center"/>
      <protection/>
    </xf>
    <xf numFmtId="9" fontId="21" fillId="0" borderId="0" xfId="0" applyNumberFormat="1" applyFont="1" applyBorder="1" applyAlignment="1" applyProtection="1">
      <alignment horizontal="left" vertical="center"/>
      <protection/>
    </xf>
    <xf numFmtId="170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20" xfId="0" applyNumberFormat="1" applyFont="1" applyFill="1" applyBorder="1" applyAlignment="1" applyProtection="1">
      <alignment horizontal="left" vertical="top"/>
      <protection/>
    </xf>
    <xf numFmtId="0" fontId="22" fillId="0" borderId="20" xfId="0" applyNumberFormat="1" applyFont="1" applyBorder="1" applyAlignment="1" applyProtection="1">
      <alignment horizontal="left" vertical="top"/>
      <protection/>
    </xf>
    <xf numFmtId="0" fontId="21" fillId="0" borderId="0" xfId="0" applyNumberFormat="1" applyFont="1" applyBorder="1" applyAlignment="1" applyProtection="1">
      <alignment horizontal="left" vertical="center"/>
      <protection/>
    </xf>
    <xf numFmtId="0" fontId="28" fillId="0" borderId="0" xfId="55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48" fillId="0" borderId="0" xfId="61" applyFont="1" applyBorder="1" applyAlignment="1" applyProtection="1">
      <alignment horizontal="left" vertical="center"/>
      <protection/>
    </xf>
    <xf numFmtId="0" fontId="22" fillId="0" borderId="29" xfId="0" applyFont="1" applyFill="1" applyBorder="1" applyAlignment="1" applyProtection="1">
      <alignment horizontal="left" vertical="top"/>
      <protection/>
    </xf>
    <xf numFmtId="0" fontId="21" fillId="0" borderId="0" xfId="61" applyFont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48" fillId="0" borderId="0" xfId="61" applyFont="1" applyBorder="1" applyAlignment="1" applyProtection="1">
      <alignment vertical="center"/>
      <protection/>
    </xf>
    <xf numFmtId="0" fontId="21" fillId="0" borderId="29" xfId="61" applyFont="1" applyBorder="1" applyProtection="1">
      <alignment/>
      <protection/>
    </xf>
    <xf numFmtId="199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25" borderId="0" xfId="0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vertical="top"/>
      <protection/>
    </xf>
    <xf numFmtId="0" fontId="21" fillId="0" borderId="10" xfId="0" applyFont="1" applyFill="1" applyBorder="1" applyAlignment="1" applyProtection="1" quotePrefix="1">
      <alignment vertical="top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top"/>
      <protection/>
    </xf>
    <xf numFmtId="0" fontId="34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166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center" vertical="top"/>
      <protection/>
    </xf>
    <xf numFmtId="0" fontId="36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vertical="top"/>
      <protection/>
    </xf>
    <xf numFmtId="0" fontId="30" fillId="0" borderId="0" xfId="0" applyFont="1" applyFill="1" applyAlignment="1" applyProtection="1">
      <alignment horizontal="left" vertical="top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0" fillId="0" borderId="0" xfId="0" applyFont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55" applyNumberFormat="1" applyFont="1" applyFill="1" applyBorder="1" applyAlignment="1" applyProtection="1">
      <alignment horizontal="left" vertical="top"/>
      <protection/>
    </xf>
    <xf numFmtId="0" fontId="30" fillId="3" borderId="0" xfId="62" applyFont="1" applyFill="1" applyBorder="1" applyAlignment="1" applyProtection="1">
      <alignment vertical="top"/>
      <protection/>
    </xf>
    <xf numFmtId="0" fontId="30" fillId="0" borderId="0" xfId="0" applyFont="1" applyAlignment="1" applyProtection="1">
      <alignment/>
      <protection/>
    </xf>
    <xf numFmtId="0" fontId="21" fillId="27" borderId="30" xfId="0" applyFont="1" applyFill="1" applyBorder="1" applyAlignment="1" applyProtection="1">
      <alignment horizontal="center" vertical="top" wrapText="1"/>
      <protection/>
    </xf>
    <xf numFmtId="0" fontId="21" fillId="28" borderId="26" xfId="0" applyFont="1" applyFill="1" applyBorder="1" applyAlignment="1" applyProtection="1">
      <alignment horizontal="center" vertical="top"/>
      <protection/>
    </xf>
    <xf numFmtId="0" fontId="21" fillId="25" borderId="30" xfId="0" applyFont="1" applyFill="1" applyBorder="1" applyAlignment="1" applyProtection="1">
      <alignment horizontal="center" vertical="top"/>
      <protection/>
    </xf>
    <xf numFmtId="0" fontId="49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52" fillId="0" borderId="0" xfId="0" applyFont="1" applyAlignment="1">
      <alignment/>
    </xf>
    <xf numFmtId="0" fontId="23" fillId="0" borderId="10" xfId="0" applyNumberFormat="1" applyFont="1" applyBorder="1" applyAlignment="1" applyProtection="1" quotePrefix="1">
      <alignment horizontal="left" vertical="top"/>
      <protection/>
    </xf>
    <xf numFmtId="0" fontId="35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 applyProtection="1">
      <alignment vertical="top"/>
      <protection/>
    </xf>
    <xf numFmtId="0" fontId="21" fillId="24" borderId="10" xfId="0" applyFont="1" applyFill="1" applyBorder="1" applyAlignment="1" applyProtection="1">
      <alignment horizontal="left" vertical="top" wrapText="1"/>
      <protection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locked="0"/>
    </xf>
    <xf numFmtId="0" fontId="22" fillId="0" borderId="29" xfId="61" applyFont="1" applyBorder="1" applyProtection="1">
      <alignment/>
      <protection/>
    </xf>
    <xf numFmtId="0" fontId="21" fillId="0" borderId="0" xfId="61" applyFont="1" applyBorder="1" applyAlignment="1" applyProtection="1">
      <alignment horizontal="left" indent="1"/>
      <protection/>
    </xf>
    <xf numFmtId="0" fontId="22" fillId="0" borderId="29" xfId="0" applyFont="1" applyBorder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 indent="1"/>
      <protection/>
    </xf>
    <xf numFmtId="0" fontId="21" fillId="24" borderId="31" xfId="0" applyNumberFormat="1" applyFont="1" applyFill="1" applyBorder="1" applyAlignment="1" applyProtection="1">
      <alignment horizontal="left" vertical="top"/>
      <protection locked="0"/>
    </xf>
    <xf numFmtId="0" fontId="21" fillId="24" borderId="32" xfId="0" applyNumberFormat="1" applyFont="1" applyFill="1" applyBorder="1" applyAlignment="1" applyProtection="1">
      <alignment horizontal="left" vertical="top"/>
      <protection locked="0"/>
    </xf>
    <xf numFmtId="0" fontId="21" fillId="0" borderId="10" xfId="0" applyNumberFormat="1" applyFont="1" applyBorder="1" applyAlignment="1" applyProtection="1">
      <alignment horizontal="right" vertical="top" indent="1"/>
      <protection/>
    </xf>
    <xf numFmtId="0" fontId="21" fillId="24" borderId="33" xfId="0" applyNumberFormat="1" applyFont="1" applyFill="1" applyBorder="1" applyAlignment="1" applyProtection="1">
      <alignment horizontal="left" vertical="top"/>
      <protection locked="0"/>
    </xf>
    <xf numFmtId="168" fontId="21" fillId="24" borderId="15" xfId="0" applyNumberFormat="1" applyFont="1" applyFill="1" applyBorder="1" applyAlignment="1" applyProtection="1">
      <alignment horizontal="right" vertical="top" indent="2"/>
      <protection locked="0"/>
    </xf>
    <xf numFmtId="0" fontId="21" fillId="0" borderId="17" xfId="0" applyFont="1" applyBorder="1" applyAlignment="1" applyProtection="1">
      <alignment horizontal="left" vertical="top"/>
      <protection/>
    </xf>
    <xf numFmtId="170" fontId="21" fillId="0" borderId="17" xfId="0" applyNumberFormat="1" applyFont="1" applyFill="1" applyBorder="1" applyAlignment="1" applyProtection="1">
      <alignment horizontal="left" vertical="top" wrapText="1"/>
      <protection/>
    </xf>
    <xf numFmtId="0" fontId="21" fillId="0" borderId="15" xfId="0" applyFont="1" applyBorder="1" applyAlignment="1" applyProtection="1">
      <alignment horizontal="left" vertical="top"/>
      <protection/>
    </xf>
    <xf numFmtId="0" fontId="21" fillId="0" borderId="10" xfId="0" applyFont="1" applyBorder="1" applyAlignment="1" applyProtection="1">
      <alignment horizontal="left" vertical="top"/>
      <protection/>
    </xf>
    <xf numFmtId="200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Border="1" applyAlignment="1" applyProtection="1">
      <alignment horizontal="right" vertical="top"/>
      <protection/>
    </xf>
    <xf numFmtId="171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right" vertical="top"/>
      <protection/>
    </xf>
    <xf numFmtId="0" fontId="21" fillId="0" borderId="15" xfId="0" applyFont="1" applyFill="1" applyBorder="1" applyAlignment="1" applyProtection="1">
      <alignment vertical="top"/>
      <protection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/>
      <protection locked="0"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10" xfId="0" applyFont="1" applyBorder="1" applyAlignment="1" quotePrefix="1">
      <alignment/>
    </xf>
    <xf numFmtId="0" fontId="23" fillId="0" borderId="10" xfId="0" applyFont="1" applyBorder="1" applyAlignment="1" quotePrefix="1">
      <alignment horizontal="center"/>
    </xf>
    <xf numFmtId="0" fontId="23" fillId="0" borderId="10" xfId="0" applyNumberFormat="1" applyFont="1" applyBorder="1" applyAlignment="1" applyProtection="1" quotePrefix="1">
      <alignment horizontal="right"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53" fillId="0" borderId="0" xfId="0" applyFont="1" applyAlignment="1">
      <alignment/>
    </xf>
    <xf numFmtId="171" fontId="23" fillId="0" borderId="0" xfId="0" applyNumberFormat="1" applyFont="1" applyFill="1" applyBorder="1" applyAlignment="1" applyProtection="1">
      <alignment/>
      <protection/>
    </xf>
    <xf numFmtId="0" fontId="21" fillId="26" borderId="10" xfId="0" applyFont="1" applyFill="1" applyBorder="1" applyAlignment="1" applyProtection="1">
      <alignment vertical="top"/>
      <protection/>
    </xf>
    <xf numFmtId="0" fontId="21" fillId="26" borderId="20" xfId="0" applyFont="1" applyFill="1" applyBorder="1" applyAlignment="1" applyProtection="1">
      <alignment vertical="top"/>
      <protection/>
    </xf>
    <xf numFmtId="0" fontId="22" fillId="0" borderId="0" xfId="61" applyFont="1" applyBorder="1" applyProtection="1">
      <alignment/>
      <protection/>
    </xf>
    <xf numFmtId="0" fontId="21" fillId="0" borderId="0" xfId="61" applyFont="1" applyFill="1" applyBorder="1" applyProtection="1">
      <alignment/>
      <protection/>
    </xf>
    <xf numFmtId="0" fontId="21" fillId="26" borderId="0" xfId="61" applyFont="1" applyFill="1" applyBorder="1" applyProtection="1">
      <alignment/>
      <protection/>
    </xf>
    <xf numFmtId="0" fontId="21" fillId="26" borderId="15" xfId="0" applyFont="1" applyFill="1" applyBorder="1" applyAlignment="1" applyProtection="1">
      <alignment horizontal="left" vertical="top"/>
      <protection/>
    </xf>
    <xf numFmtId="225" fontId="21" fillId="0" borderId="17" xfId="0" applyNumberFormat="1" applyFont="1" applyFill="1" applyBorder="1" applyAlignment="1" applyProtection="1">
      <alignment horizontal="left" vertical="top" wrapText="1"/>
      <protection/>
    </xf>
    <xf numFmtId="225" fontId="23" fillId="0" borderId="0" xfId="0" applyNumberFormat="1" applyFont="1" applyFill="1" applyBorder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left" vertical="top"/>
      <protection/>
    </xf>
    <xf numFmtId="166" fontId="21" fillId="0" borderId="17" xfId="0" applyNumberFormat="1" applyFont="1" applyFill="1" applyBorder="1" applyAlignment="1" applyProtection="1">
      <alignment horizontal="left" vertical="top" wrapText="1"/>
      <protection/>
    </xf>
    <xf numFmtId="171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48" fillId="0" borderId="0" xfId="0" applyNumberFormat="1" applyFont="1" applyFill="1" applyBorder="1" applyAlignment="1" applyProtection="1">
      <alignment horizontal="left" vertical="top"/>
      <protection/>
    </xf>
    <xf numFmtId="0" fontId="21" fillId="0" borderId="20" xfId="0" applyNumberFormat="1" applyFont="1" applyFill="1" applyBorder="1" applyAlignment="1" applyProtection="1">
      <alignment horizontal="right" vertical="top"/>
      <protection/>
    </xf>
    <xf numFmtId="0" fontId="52" fillId="0" borderId="0" xfId="0" applyFont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48" fillId="0" borderId="0" xfId="0" applyFont="1" applyFill="1" applyAlignment="1" applyProtection="1">
      <alignment horizontal="left" vertical="center"/>
      <protection/>
    </xf>
    <xf numFmtId="3" fontId="21" fillId="0" borderId="10" xfId="55" applyNumberFormat="1" applyFont="1" applyFill="1" applyBorder="1" applyAlignment="1" applyProtection="1">
      <alignment horizontal="left" vertical="top"/>
      <protection/>
    </xf>
    <xf numFmtId="3" fontId="21" fillId="0" borderId="10" xfId="55" applyNumberFormat="1" applyFont="1" applyFill="1" applyBorder="1" applyAlignment="1" applyProtection="1" quotePrefix="1">
      <alignment horizontal="left" vertical="top"/>
      <protection/>
    </xf>
    <xf numFmtId="0" fontId="21" fillId="0" borderId="10" xfId="0" applyFont="1" applyFill="1" applyBorder="1" applyAlignment="1" applyProtection="1">
      <alignment horizontal="right" vertical="top"/>
      <protection/>
    </xf>
    <xf numFmtId="168" fontId="21" fillId="3" borderId="0" xfId="61" applyNumberFormat="1" applyFont="1" applyFill="1" applyAlignment="1" applyProtection="1">
      <alignment horizontal="left"/>
      <protection/>
    </xf>
    <xf numFmtId="0" fontId="41" fillId="0" borderId="0" xfId="0" applyNumberFormat="1" applyFont="1" applyFill="1" applyAlignment="1" applyProtection="1">
      <alignment vertical="top"/>
      <protection/>
    </xf>
    <xf numFmtId="0" fontId="41" fillId="0" borderId="0" xfId="0" applyNumberFormat="1" applyFont="1" applyFill="1" applyAlignment="1" applyProtection="1">
      <alignment horizontal="left" vertical="top"/>
      <protection/>
    </xf>
    <xf numFmtId="0" fontId="41" fillId="0" borderId="0" xfId="0" applyNumberFormat="1" applyFont="1" applyAlignment="1" applyProtection="1">
      <alignment horizontal="left" vertical="top"/>
      <protection/>
    </xf>
    <xf numFmtId="0" fontId="41" fillId="0" borderId="0" xfId="0" applyFont="1" applyAlignment="1" applyProtection="1">
      <alignment horizontal="left" vertical="top"/>
      <protection/>
    </xf>
    <xf numFmtId="0" fontId="41" fillId="0" borderId="0" xfId="0" applyFont="1" applyAlignment="1" applyProtection="1">
      <alignment vertical="top"/>
      <protection/>
    </xf>
    <xf numFmtId="0" fontId="21" fillId="25" borderId="34" xfId="0" applyFont="1" applyFill="1" applyBorder="1" applyAlignment="1" applyProtection="1">
      <alignment horizontal="left" vertical="top" wrapText="1"/>
      <protection locked="0"/>
    </xf>
    <xf numFmtId="0" fontId="21" fillId="24" borderId="15" xfId="0" applyNumberFormat="1" applyFont="1" applyFill="1" applyBorder="1" applyAlignment="1" applyProtection="1">
      <alignment horizontal="left" vertical="top"/>
      <protection locked="0"/>
    </xf>
    <xf numFmtId="0" fontId="21" fillId="0" borderId="15" xfId="0" applyNumberFormat="1" applyFont="1" applyBorder="1" applyAlignment="1" applyProtection="1">
      <alignment horizontal="right" vertical="top" indent="1"/>
      <protection/>
    </xf>
    <xf numFmtId="0" fontId="38" fillId="0" borderId="0" xfId="0" applyNumberFormat="1" applyFont="1" applyFill="1" applyAlignment="1" applyProtection="1">
      <alignment vertical="top"/>
      <protection/>
    </xf>
    <xf numFmtId="0" fontId="38" fillId="0" borderId="0" xfId="0" applyNumberFormat="1" applyFont="1" applyFill="1" applyAlignment="1" applyProtection="1">
      <alignment horizontal="left" vertical="top"/>
      <protection/>
    </xf>
    <xf numFmtId="0" fontId="38" fillId="0" borderId="0" xfId="0" applyFont="1" applyAlignment="1" applyProtection="1">
      <alignment horizontal="left" vertical="top"/>
      <protection/>
    </xf>
    <xf numFmtId="0" fontId="38" fillId="0" borderId="0" xfId="0" applyFont="1" applyAlignment="1" applyProtection="1">
      <alignment vertical="top"/>
      <protection/>
    </xf>
    <xf numFmtId="0" fontId="39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horizontal="left" vertical="top"/>
      <protection/>
    </xf>
    <xf numFmtId="0" fontId="24" fillId="3" borderId="0" xfId="62" applyFont="1" applyFill="1" applyBorder="1" applyAlignment="1" applyProtection="1">
      <alignment horizontal="left" vertical="top"/>
      <protection/>
    </xf>
    <xf numFmtId="0" fontId="21" fillId="24" borderId="35" xfId="0" applyNumberFormat="1" applyFont="1" applyFill="1" applyBorder="1" applyAlignment="1" applyProtection="1">
      <alignment horizontal="left" vertical="top"/>
      <protection locked="0"/>
    </xf>
    <xf numFmtId="0" fontId="21" fillId="24" borderId="36" xfId="0" applyNumberFormat="1" applyFont="1" applyFill="1" applyBorder="1" applyAlignment="1" applyProtection="1">
      <alignment horizontal="left" vertical="top"/>
      <protection locked="0"/>
    </xf>
    <xf numFmtId="0" fontId="21" fillId="25" borderId="37" xfId="0" applyFont="1" applyFill="1" applyBorder="1" applyAlignment="1" applyProtection="1">
      <alignment horizontal="left" vertical="top" wrapText="1"/>
      <protection locked="0"/>
    </xf>
    <xf numFmtId="1" fontId="21" fillId="24" borderId="36" xfId="0" applyNumberFormat="1" applyFont="1" applyFill="1" applyBorder="1" applyAlignment="1" applyProtection="1">
      <alignment horizontal="left" vertical="top"/>
      <protection locked="0"/>
    </xf>
    <xf numFmtId="0" fontId="21" fillId="24" borderId="38" xfId="0" applyNumberFormat="1" applyFont="1" applyFill="1" applyBorder="1" applyAlignment="1" applyProtection="1">
      <alignment horizontal="left" vertical="top"/>
      <protection locked="0"/>
    </xf>
    <xf numFmtId="0" fontId="21" fillId="0" borderId="29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29" xfId="0" applyFont="1" applyFill="1" applyBorder="1" applyAlignment="1" applyProtection="1">
      <alignment vertical="top" wrapText="1"/>
      <protection/>
    </xf>
    <xf numFmtId="0" fontId="21" fillId="0" borderId="10" xfId="0" applyFont="1" applyFill="1" applyBorder="1" applyAlignment="1" applyProtection="1">
      <alignment vertical="top" wrapText="1"/>
      <protection/>
    </xf>
    <xf numFmtId="0" fontId="12" fillId="0" borderId="0" xfId="55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1" fillId="24" borderId="15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/>
      <protection/>
    </xf>
    <xf numFmtId="0" fontId="22" fillId="0" borderId="20" xfId="0" applyFont="1" applyFill="1" applyBorder="1" applyAlignment="1" applyProtection="1">
      <alignment horizontal="left" vertical="top"/>
      <protection/>
    </xf>
    <xf numFmtId="0" fontId="21" fillId="24" borderId="17" xfId="0" applyFont="1" applyFill="1" applyBorder="1" applyAlignment="1" applyProtection="1">
      <alignment horizontal="left" vertical="top" wrapText="1"/>
      <protection locked="0"/>
    </xf>
    <xf numFmtId="0" fontId="21" fillId="25" borderId="39" xfId="0" applyFont="1" applyFill="1" applyBorder="1" applyAlignment="1" applyProtection="1">
      <alignment horizontal="left" vertical="top"/>
      <protection locked="0"/>
    </xf>
    <xf numFmtId="166" fontId="21" fillId="0" borderId="29" xfId="0" applyNumberFormat="1" applyFont="1" applyFill="1" applyBorder="1" applyAlignment="1" applyProtection="1">
      <alignment horizontal="left" vertical="top"/>
      <protection locked="0"/>
    </xf>
    <xf numFmtId="0" fontId="21" fillId="24" borderId="1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/>
      <protection/>
    </xf>
    <xf numFmtId="0" fontId="21" fillId="24" borderId="22" xfId="0" applyFont="1" applyFill="1" applyBorder="1" applyAlignment="1" applyProtection="1">
      <alignment horizontal="left" vertical="top" wrapText="1"/>
      <protection locked="0"/>
    </xf>
    <xf numFmtId="0" fontId="21" fillId="29" borderId="15" xfId="0" applyFont="1" applyFill="1" applyBorder="1" applyAlignment="1" applyProtection="1">
      <alignment horizontal="left" vertical="top"/>
      <protection locked="0"/>
    </xf>
    <xf numFmtId="0" fontId="21" fillId="24" borderId="25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24" borderId="39" xfId="0" applyFont="1" applyFill="1" applyBorder="1" applyAlignment="1" applyProtection="1">
      <alignment horizontal="left" vertical="top" wrapText="1"/>
      <protection locked="0"/>
    </xf>
    <xf numFmtId="0" fontId="22" fillId="0" borderId="17" xfId="0" applyFont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/>
      <protection/>
    </xf>
    <xf numFmtId="0" fontId="38" fillId="0" borderId="0" xfId="0" applyFont="1" applyFill="1" applyBorder="1" applyAlignment="1" applyProtection="1">
      <alignment horizontal="center" vertical="top" shrinkToFit="1"/>
      <protection/>
    </xf>
    <xf numFmtId="0" fontId="37" fillId="0" borderId="0" xfId="0" applyFont="1" applyFill="1" applyBorder="1" applyAlignment="1" applyProtection="1">
      <alignment horizontal="center" vertical="top" shrinkToFit="1"/>
      <protection/>
    </xf>
    <xf numFmtId="0" fontId="21" fillId="0" borderId="15" xfId="0" applyFont="1" applyFill="1" applyBorder="1" applyAlignment="1" applyProtection="1">
      <alignment horizontal="right" vertical="top"/>
      <protection/>
    </xf>
    <xf numFmtId="0" fontId="40" fillId="0" borderId="0" xfId="0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25" borderId="10" xfId="0" applyFont="1" applyFill="1" applyBorder="1" applyAlignment="1" applyProtection="1">
      <alignment horizontal="left" vertical="top"/>
      <protection locked="0"/>
    </xf>
    <xf numFmtId="225" fontId="21" fillId="0" borderId="29" xfId="0" applyNumberFormat="1" applyFont="1" applyFill="1" applyBorder="1" applyAlignment="1" applyProtection="1">
      <alignment horizontal="left" vertical="top"/>
      <protection locked="0"/>
    </xf>
    <xf numFmtId="0" fontId="21" fillId="0" borderId="25" xfId="0" applyFont="1" applyFill="1" applyBorder="1" applyAlignment="1" applyProtection="1" quotePrefix="1">
      <alignment horizontal="left" vertical="top" wrapText="1"/>
      <protection/>
    </xf>
    <xf numFmtId="0" fontId="21" fillId="0" borderId="25" xfId="0" applyFont="1" applyFill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right" vertical="top"/>
      <protection/>
    </xf>
    <xf numFmtId="0" fontId="21" fillId="0" borderId="10" xfId="0" applyFont="1" applyBorder="1" applyAlignment="1" applyProtection="1">
      <alignment horizontal="right" vertical="top"/>
      <protection/>
    </xf>
    <xf numFmtId="0" fontId="22" fillId="0" borderId="20" xfId="0" applyNumberFormat="1" applyFont="1" applyBorder="1" applyAlignment="1" applyProtection="1">
      <alignment horizontal="left" vertical="top" wrapText="1"/>
      <protection/>
    </xf>
    <xf numFmtId="0" fontId="21" fillId="0" borderId="17" xfId="0" applyFont="1" applyBorder="1" applyAlignment="1" applyProtection="1">
      <alignment horizontal="left" vertical="top" wrapText="1"/>
      <protection/>
    </xf>
    <xf numFmtId="200" fontId="21" fillId="0" borderId="29" xfId="0" applyNumberFormat="1" applyFont="1" applyFill="1" applyBorder="1" applyAlignment="1" applyProtection="1">
      <alignment horizontal="left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allaad_Veos_avaldus_arvutistaitmiseks_AAC20021projekt" xfId="60"/>
    <cellStyle name="Normal 2" xfId="61"/>
    <cellStyle name="Normal_8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23"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7C2680"/>
      <rgbColor rgb="00D4CF06"/>
      <rgbColor rgb="00FFFFFF"/>
      <rgbColor rgb="00F2EEEA"/>
      <rgbColor rgb="00F18D3B"/>
      <rgbColor rgb="000071C6"/>
      <rgbColor rgb="008FB8D0"/>
      <rgbColor rgb="00FFFFFF"/>
      <rgbColor rgb="00FFFFFF"/>
      <rgbColor rgb="00FCE696"/>
      <rgbColor rgb="00A7FFA7"/>
      <rgbColor rgb="00FFFFFF"/>
      <rgbColor rgb="00FFFFFF"/>
      <rgbColor rgb="00477168"/>
      <rgbColor rgb="00DEEAE5"/>
      <rgbColor rgb="0000CCFF"/>
      <rgbColor rgb="00DDFFFF"/>
      <rgbColor rgb="00CCFFCC"/>
      <rgbColor rgb="00FFFF99"/>
      <rgbColor rgb="00ABD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www.riigiteataja.ee/akt/13037042" TargetMode="External" /><Relationship Id="rId3" Type="http://schemas.openxmlformats.org/officeDocument/2006/relationships/hyperlink" Target="https://mtr.mkm.ee/tegevusluba?m=97" TargetMode="External" /><Relationship Id="rId4" Type="http://schemas.openxmlformats.org/officeDocument/2006/relationships/hyperlink" Target="http://www.tis-gdv.de/" TargetMode="External" /><Relationship Id="rId5" Type="http://schemas.openxmlformats.org/officeDocument/2006/relationships/hyperlink" Target="https://www.ergo.ee/files/Autovedaja_vastutuskindlustuse_tingimused_KT.0499.09.pdf" TargetMode="External" /><Relationship Id="rId6" Type="http://schemas.openxmlformats.org/officeDocument/2006/relationships/hyperlink" Target="https://www.riigiteataja.ee/akt/111042014013#jg53" TargetMode="External" /><Relationship Id="rId7" Type="http://schemas.openxmlformats.org/officeDocument/2006/relationships/hyperlink" Target="https://www.ergo.ee/files/CMR%20juhised%20kauba%20vastuvotmisel%20ja%20kahju%20korral.pdf" TargetMode="External" /><Relationship Id="rId8" Type="http://schemas.openxmlformats.org/officeDocument/2006/relationships/hyperlink" Target="http://www.ergo.ee/autovedaja" TargetMode="External" /><Relationship Id="rId9" Type="http://schemas.openxmlformats.org/officeDocument/2006/relationships/hyperlink" Target="https://www.riigiteataja.ee/akt/747699?leiaKehtiv#para4" TargetMode="External" /><Relationship Id="rId10" Type="http://schemas.openxmlformats.org/officeDocument/2006/relationships/hyperlink" Target="http://www.eraa.ee/?op=body&amp;id=7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vmlDrawing" Target="../drawings/vmlDrawing2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ru.wikipedia.org/wiki/&#1050;&#1044;&#1055;&#1043;" TargetMode="External" /><Relationship Id="rId3" Type="http://schemas.openxmlformats.org/officeDocument/2006/relationships/hyperlink" Target="https://mtr.mkm.ee/tegevusluba?m=97" TargetMode="External" /><Relationship Id="rId4" Type="http://schemas.openxmlformats.org/officeDocument/2006/relationships/hyperlink" Target="http://www.tis-gdv.de/" TargetMode="External" /><Relationship Id="rId5" Type="http://schemas.openxmlformats.org/officeDocument/2006/relationships/hyperlink" Target="https://www.ergo.ee/files/Autovedaja_vastutuskindlustuse_tingimused_KT.0499.09_RUS.pdf" TargetMode="External" /><Relationship Id="rId6" Type="http://schemas.openxmlformats.org/officeDocument/2006/relationships/hyperlink" Target="https://www.juristaitab.ee/ru/zakonodatelstvo/obyazatelstvenno-pravovoy-zakon" TargetMode="External" /><Relationship Id="rId7" Type="http://schemas.openxmlformats.org/officeDocument/2006/relationships/hyperlink" Target="https://www.ergo.ee/arikliendile/vastutuskindlustus/autovedaja-vastutuskindlustus/kauba-veoks-vastuvotmise-juhised" TargetMode="External" /><Relationship Id="rId8" Type="http://schemas.openxmlformats.org/officeDocument/2006/relationships/hyperlink" Target="https://www.ergo.ee/biznies-kliientam/strakhovaniie-otvietstviennosti-1/strakhovaniie-otvietstviennosti-avtopierievozchikov" TargetMode="External" /><Relationship Id="rId9" Type="http://schemas.openxmlformats.org/officeDocument/2006/relationships/hyperlink" Target="https://www.eesti.ee/rus/temy/predprinimatel/load_ja_registreeringud_1/transport/uhenduse_tegevusloa_taotlemine_veoseveoks" TargetMode="External" /><Relationship Id="rId10" Type="http://schemas.openxmlformats.org/officeDocument/2006/relationships/hyperlink" Target="https://ru.wikipedia.org/wiki/TIR" TargetMode="External" /><Relationship Id="rId11" Type="http://schemas.openxmlformats.org/officeDocument/2006/relationships/comments" Target="../comments3.xml" /><Relationship Id="rId12" Type="http://schemas.openxmlformats.org/officeDocument/2006/relationships/vmlDrawing" Target="../drawings/vmlDrawing3.vml" /><Relationship Id="rId13" Type="http://schemas.openxmlformats.org/officeDocument/2006/relationships/vmlDrawing" Target="../drawings/vmlDrawing4.vm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www.riigiteataja.ee/akt/13037042" TargetMode="External" /><Relationship Id="rId3" Type="http://schemas.openxmlformats.org/officeDocument/2006/relationships/hyperlink" Target="https://www.ergo.ee/files/Kindlustuslepingute_Yldtingimused_INGL-2.pdf" TargetMode="External" /><Relationship Id="rId4" Type="http://schemas.openxmlformats.org/officeDocument/2006/relationships/hyperlink" Target="https://mtr.mkm.ee/tegevusluba?m=97" TargetMode="External" /><Relationship Id="rId5" Type="http://schemas.openxmlformats.org/officeDocument/2006/relationships/hyperlink" Target="http://www.tis-gdv.de/" TargetMode="External" /><Relationship Id="rId6" Type="http://schemas.openxmlformats.org/officeDocument/2006/relationships/hyperlink" Target="https://www.riigiteataja.ee/en/eli/ee/524012017002/consolide/current#44ed0d87-03bb-493d-804e-d065ae0a21c9" TargetMode="External" /><Relationship Id="rId7" Type="http://schemas.openxmlformats.org/officeDocument/2006/relationships/hyperlink" Target="https://www.ergo.ee/files/CMR%20juhised%20kauba%20vastuvotmisel%20ja%20kahju%20korral.pdf" TargetMode="External" /><Relationship Id="rId8" Type="http://schemas.openxmlformats.org/officeDocument/2006/relationships/hyperlink" Target="https://www.ergo.ee/corporate-clients/liability-insurance/road-carriers-liability-insurance" TargetMode="External" /><Relationship Id="rId9" Type="http://schemas.openxmlformats.org/officeDocument/2006/relationships/hyperlink" Target="https://www.riigiteataja.ee/en/eli/ee/501122014002/consolide/current#para4" TargetMode="External" /><Relationship Id="rId10" Type="http://schemas.openxmlformats.org/officeDocument/2006/relationships/hyperlink" Target="https://www.ergo.ee/files/Autovedaja_vastutuskindlustuse_tingimused_KT.0499.09.pdf" TargetMode="External" /><Relationship Id="rId11" Type="http://schemas.openxmlformats.org/officeDocument/2006/relationships/hyperlink" Target="https://en.wikipedia.org/wiki/TIR_Convention" TargetMode="External" /><Relationship Id="rId12" Type="http://schemas.openxmlformats.org/officeDocument/2006/relationships/hyperlink" Target="https://www.ergo.ee/files/Autovedaja_vastutuskindlustuse_tingimused_KT.0499.09_RUS.pdf" TargetMode="External" /><Relationship Id="rId13" Type="http://schemas.openxmlformats.org/officeDocument/2006/relationships/hyperlink" Target="https://www.ergo.ee/files/Autovedaja_vastutuskindlustuse_tingimused_KT.0499.09.pdf" TargetMode="External" /><Relationship Id="rId14" Type="http://schemas.openxmlformats.org/officeDocument/2006/relationships/comments" Target="../comments4.xml" /><Relationship Id="rId15" Type="http://schemas.openxmlformats.org/officeDocument/2006/relationships/vmlDrawing" Target="../drawings/vmlDrawing5.vml" /><Relationship Id="rId16" Type="http://schemas.openxmlformats.org/officeDocument/2006/relationships/vmlDrawing" Target="../drawings/vmlDrawing6.vml" /><Relationship Id="rId1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showGridLines="0" zoomScalePageLayoutView="0" workbookViewId="0" topLeftCell="A1">
      <selection activeCell="E36" sqref="E36"/>
    </sheetView>
  </sheetViews>
  <sheetFormatPr defaultColWidth="9.140625" defaultRowHeight="12" customHeight="1"/>
  <cols>
    <col min="1" max="1" width="1.7109375" style="16" customWidth="1"/>
    <col min="2" max="2" width="6.7109375" style="16" customWidth="1"/>
    <col min="3" max="3" width="12.421875" style="16" customWidth="1"/>
    <col min="4" max="4" width="22.00390625" style="16" customWidth="1"/>
    <col min="5" max="5" width="16.421875" style="16" customWidth="1"/>
    <col min="6" max="6" width="14.8515625" style="16" customWidth="1"/>
    <col min="7" max="7" width="22.7109375" style="16" customWidth="1"/>
    <col min="8" max="8" width="4.00390625" style="4" customWidth="1"/>
    <col min="9" max="9" width="32.28125" style="5" customWidth="1"/>
    <col min="10" max="10" width="21.7109375" style="5" customWidth="1"/>
    <col min="11" max="11" width="13.57421875" style="5" customWidth="1"/>
    <col min="12" max="12" width="14.00390625" style="5" customWidth="1"/>
    <col min="13" max="13" width="48.7109375" style="5" bestFit="1" customWidth="1"/>
    <col min="14" max="18" width="9.140625" style="5" customWidth="1"/>
    <col min="19" max="16384" width="9.140625" style="16" customWidth="1"/>
  </cols>
  <sheetData>
    <row r="1" ht="11.25">
      <c r="I1" s="10"/>
    </row>
    <row r="2" spans="2:18" s="120" customFormat="1" ht="16.5">
      <c r="B2" s="285" t="s">
        <v>377</v>
      </c>
      <c r="C2" s="285"/>
      <c r="D2" s="285"/>
      <c r="E2" s="285"/>
      <c r="F2" s="285"/>
      <c r="G2" s="285"/>
      <c r="H2" s="117"/>
      <c r="I2" s="252"/>
      <c r="J2" s="110" t="s">
        <v>343</v>
      </c>
      <c r="K2" s="7"/>
      <c r="L2" s="118"/>
      <c r="M2" s="118"/>
      <c r="N2" s="119"/>
      <c r="O2" s="119"/>
      <c r="P2" s="119"/>
      <c r="Q2" s="119"/>
      <c r="R2" s="119"/>
    </row>
    <row r="3" spans="2:13" ht="11.25">
      <c r="B3" s="286"/>
      <c r="C3" s="286"/>
      <c r="D3" s="286"/>
      <c r="E3" s="286"/>
      <c r="F3" s="286"/>
      <c r="G3" s="286"/>
      <c r="H3" s="29"/>
      <c r="I3" s="16"/>
      <c r="J3" s="109" t="s">
        <v>344</v>
      </c>
      <c r="K3" s="7"/>
      <c r="L3" s="41"/>
      <c r="M3" s="41"/>
    </row>
    <row r="4" spans="2:13" ht="11.25">
      <c r="B4" s="288" t="s">
        <v>290</v>
      </c>
      <c r="C4" s="288"/>
      <c r="D4" s="288"/>
      <c r="E4" s="288"/>
      <c r="F4" s="288"/>
      <c r="G4" s="288"/>
      <c r="H4" s="29"/>
      <c r="J4" s="194" t="s">
        <v>345</v>
      </c>
      <c r="K4" s="108" t="s">
        <v>167</v>
      </c>
      <c r="L4" s="30"/>
      <c r="M4" s="30"/>
    </row>
    <row r="5" spans="2:13" ht="12.75" customHeight="1">
      <c r="B5" s="135" t="s">
        <v>288</v>
      </c>
      <c r="C5" s="287"/>
      <c r="D5" s="287"/>
      <c r="E5" s="287"/>
      <c r="F5" s="23" t="s">
        <v>332</v>
      </c>
      <c r="G5" s="136"/>
      <c r="H5" s="29"/>
      <c r="I5" s="90">
        <f>IF(D13="","",IF(G5="",I122,""))</f>
      </c>
      <c r="J5" s="109" t="s">
        <v>346</v>
      </c>
      <c r="K5" s="7"/>
      <c r="L5" s="30"/>
      <c r="M5" s="30"/>
    </row>
    <row r="6" spans="2:13" ht="12.75" customHeight="1">
      <c r="B6" s="7" t="s">
        <v>333</v>
      </c>
      <c r="C6" s="287"/>
      <c r="D6" s="287"/>
      <c r="E6" s="287"/>
      <c r="F6" s="287"/>
      <c r="G6" s="287"/>
      <c r="H6" s="29"/>
      <c r="I6" s="93">
        <f>IF(C28="","",IF(C6="",I123,""))</f>
      </c>
      <c r="M6" s="30"/>
    </row>
    <row r="7" spans="2:13" ht="12.75" customHeight="1" thickBot="1">
      <c r="B7" s="101" t="s">
        <v>330</v>
      </c>
      <c r="C7" s="298"/>
      <c r="D7" s="298"/>
      <c r="E7" s="298"/>
      <c r="F7" s="24" t="s">
        <v>331</v>
      </c>
      <c r="G7" s="208"/>
      <c r="H7" s="29"/>
      <c r="K7" s="111"/>
      <c r="M7" s="30"/>
    </row>
    <row r="8" spans="2:13" ht="11.25">
      <c r="B8" s="133" t="s">
        <v>334</v>
      </c>
      <c r="C8" s="133"/>
      <c r="D8" s="133" t="s">
        <v>1</v>
      </c>
      <c r="E8" s="133"/>
      <c r="F8" s="133"/>
      <c r="G8" s="133"/>
      <c r="K8" s="135"/>
      <c r="L8" s="16"/>
      <c r="M8" s="1"/>
    </row>
    <row r="9" spans="2:13" ht="11.25" customHeight="1">
      <c r="B9" s="18" t="s">
        <v>333</v>
      </c>
      <c r="C9" s="17"/>
      <c r="D9" s="7" t="s">
        <v>433</v>
      </c>
      <c r="E9" s="7"/>
      <c r="F9" s="112" t="s">
        <v>332</v>
      </c>
      <c r="G9" s="7">
        <v>10017013</v>
      </c>
      <c r="K9" s="134"/>
      <c r="L9" s="16"/>
      <c r="M9" s="1"/>
    </row>
    <row r="10" spans="2:14" ht="12" thickBot="1">
      <c r="B10" s="18" t="s">
        <v>331</v>
      </c>
      <c r="C10" s="17"/>
      <c r="D10" s="7" t="s">
        <v>434</v>
      </c>
      <c r="E10" s="7"/>
      <c r="F10" s="112" t="s">
        <v>330</v>
      </c>
      <c r="G10" s="245" t="s">
        <v>0</v>
      </c>
      <c r="K10" s="7"/>
      <c r="L10" s="16"/>
      <c r="M10" s="16"/>
      <c r="N10" s="16"/>
    </row>
    <row r="11" spans="2:13" ht="11.25">
      <c r="B11" s="289" t="s">
        <v>329</v>
      </c>
      <c r="C11" s="289"/>
      <c r="D11" s="289"/>
      <c r="E11" s="289"/>
      <c r="F11" s="289"/>
      <c r="G11" s="289"/>
      <c r="J11" s="7"/>
      <c r="K11" s="175"/>
      <c r="L11" s="1"/>
      <c r="M11" s="1"/>
    </row>
    <row r="12" spans="2:18" s="17" customFormat="1" ht="12.75" customHeight="1" thickBot="1">
      <c r="B12" s="38" t="s">
        <v>328</v>
      </c>
      <c r="C12" s="38"/>
      <c r="D12" s="78"/>
      <c r="E12" s="299">
        <f>IF(D12=I75,J75,"")</f>
      </c>
      <c r="F12" s="299"/>
      <c r="G12" s="299"/>
      <c r="H12" s="18"/>
      <c r="I12" s="227" t="s">
        <v>5</v>
      </c>
      <c r="L12" s="7"/>
      <c r="M12" s="7"/>
      <c r="N12" s="1"/>
      <c r="O12" s="1"/>
      <c r="P12" s="1"/>
      <c r="Q12" s="1"/>
      <c r="R12" s="1"/>
    </row>
    <row r="13" spans="2:18" s="17" customFormat="1" ht="12.75" customHeight="1">
      <c r="B13" s="17" t="s">
        <v>327</v>
      </c>
      <c r="D13" s="291"/>
      <c r="E13" s="291"/>
      <c r="F13" s="291"/>
      <c r="G13" s="291"/>
      <c r="H13" s="18"/>
      <c r="I13" s="227" t="s">
        <v>326</v>
      </c>
      <c r="J13" s="205">
        <f>IF(D13=0,"",VLOOKUP(D13,I77:J83,2,FALSE))</f>
      </c>
      <c r="K13" s="1"/>
      <c r="L13" s="1"/>
      <c r="M13" s="1"/>
      <c r="N13" s="1"/>
      <c r="O13" s="1"/>
      <c r="P13" s="1"/>
      <c r="Q13" s="1"/>
      <c r="R13" s="1"/>
    </row>
    <row r="14" spans="2:14" ht="12.75" customHeight="1" thickBot="1">
      <c r="B14" s="300">
        <f>IF(D13=I81,I85,IF(D13=I82,I85,IF(D13=I83,I85,"")))</f>
      </c>
      <c r="C14" s="300"/>
      <c r="D14" s="174"/>
      <c r="E14" s="18"/>
      <c r="F14" s="127"/>
      <c r="G14" s="127"/>
      <c r="I14" s="228">
        <f>IF(B14="","",I86)</f>
      </c>
      <c r="K14" s="17"/>
      <c r="L14" s="17"/>
      <c r="M14" s="17"/>
      <c r="N14" s="17"/>
    </row>
    <row r="15" spans="2:18" ht="25.5" customHeight="1" thickBot="1">
      <c r="B15" s="302" t="s">
        <v>325</v>
      </c>
      <c r="C15" s="302"/>
      <c r="D15" s="290"/>
      <c r="E15" s="290"/>
      <c r="F15" s="290"/>
      <c r="G15" s="290"/>
      <c r="I15" s="93">
        <f>IF(C28=0,"",IF(D15="",I124,""))</f>
      </c>
      <c r="K15" s="1"/>
      <c r="L15" s="1"/>
      <c r="M15" s="1"/>
      <c r="N15" s="1"/>
      <c r="O15" s="1"/>
      <c r="P15" s="1"/>
      <c r="Q15" s="1"/>
      <c r="R15" s="1"/>
    </row>
    <row r="16" spans="2:18" s="17" customFormat="1" ht="12.75" customHeight="1">
      <c r="B16" s="77" t="s">
        <v>324</v>
      </c>
      <c r="C16" s="77"/>
      <c r="D16" s="301"/>
      <c r="E16" s="301"/>
      <c r="F16" s="301"/>
      <c r="G16" s="301"/>
      <c r="H16" s="18"/>
      <c r="I16" s="227" t="str">
        <f>IF(D13=I77,"",I91)</f>
        <v>CMR konventsioon</v>
      </c>
      <c r="J16" s="25"/>
      <c r="K16" s="1"/>
      <c r="L16" s="1"/>
      <c r="M16" s="1"/>
      <c r="N16" s="1"/>
      <c r="O16" s="1"/>
      <c r="P16" s="1"/>
      <c r="Q16" s="1"/>
      <c r="R16" s="1"/>
    </row>
    <row r="17" spans="2:18" s="17" customFormat="1" ht="12.75" customHeight="1">
      <c r="B17" s="70" t="s">
        <v>323</v>
      </c>
      <c r="C17" s="70"/>
      <c r="D17" s="296"/>
      <c r="E17" s="296"/>
      <c r="F17" s="296"/>
      <c r="G17" s="296"/>
      <c r="H17" s="18"/>
      <c r="I17" s="227">
        <f>IF(D13=I77,I90,"")</f>
      </c>
      <c r="J17" s="25"/>
      <c r="K17" s="1"/>
      <c r="L17" s="1"/>
      <c r="M17" s="1"/>
      <c r="N17" s="1"/>
      <c r="O17" s="1"/>
      <c r="P17" s="1"/>
      <c r="Q17" s="1"/>
      <c r="R17" s="1"/>
    </row>
    <row r="18" spans="2:10" s="49" customFormat="1" ht="11.25">
      <c r="B18" s="239" t="s">
        <v>322</v>
      </c>
      <c r="C18" s="50"/>
      <c r="D18" s="51"/>
      <c r="E18" s="51" t="s">
        <v>321</v>
      </c>
      <c r="F18" s="52"/>
      <c r="G18" s="210"/>
      <c r="J18" s="50"/>
    </row>
    <row r="19" spans="2:9" s="49" customFormat="1" ht="12.75" customHeight="1">
      <c r="B19" s="50" t="s">
        <v>320</v>
      </c>
      <c r="C19" s="50"/>
      <c r="D19" s="39">
        <v>0</v>
      </c>
      <c r="E19" s="287"/>
      <c r="F19" s="287"/>
      <c r="G19" s="287"/>
      <c r="H19" s="53"/>
      <c r="I19" s="94">
        <f>IF(D19=0,"",K99)</f>
      </c>
    </row>
    <row r="20" spans="2:9" s="49" customFormat="1" ht="12.75" customHeight="1">
      <c r="B20" s="50" t="s">
        <v>318</v>
      </c>
      <c r="C20" s="50"/>
      <c r="D20" s="39">
        <v>0</v>
      </c>
      <c r="E20" s="287"/>
      <c r="F20" s="287"/>
      <c r="G20" s="287"/>
      <c r="I20" s="94">
        <f>IF(D20=0,"",K100)</f>
      </c>
    </row>
    <row r="21" spans="2:10" s="49" customFormat="1" ht="12.75" customHeight="1">
      <c r="B21" s="50" t="s">
        <v>317</v>
      </c>
      <c r="C21" s="50"/>
      <c r="D21" s="39">
        <v>0</v>
      </c>
      <c r="E21" s="287"/>
      <c r="F21" s="287"/>
      <c r="G21" s="287"/>
      <c r="H21" s="54"/>
      <c r="I21" s="227" t="s">
        <v>319</v>
      </c>
      <c r="J21" s="50"/>
    </row>
    <row r="22" spans="2:10" s="49" customFormat="1" ht="12.75" customHeight="1">
      <c r="B22" s="50" t="s">
        <v>316</v>
      </c>
      <c r="C22" s="50"/>
      <c r="D22" s="39">
        <v>0</v>
      </c>
      <c r="E22" s="287"/>
      <c r="F22" s="287"/>
      <c r="G22" s="287"/>
      <c r="H22" s="54"/>
      <c r="I22" s="227" t="s">
        <v>17</v>
      </c>
      <c r="J22" s="50"/>
    </row>
    <row r="23" spans="2:10" s="49" customFormat="1" ht="12.75" customHeight="1">
      <c r="B23" s="50" t="s">
        <v>315</v>
      </c>
      <c r="C23" s="50"/>
      <c r="D23" s="39">
        <v>0</v>
      </c>
      <c r="E23" s="296"/>
      <c r="F23" s="296"/>
      <c r="G23" s="296"/>
      <c r="I23" s="201"/>
      <c r="J23" s="50"/>
    </row>
    <row r="24" spans="2:10" s="49" customFormat="1" ht="12.75" customHeight="1">
      <c r="B24" s="50" t="s">
        <v>314</v>
      </c>
      <c r="C24" s="50"/>
      <c r="D24" s="39">
        <v>0</v>
      </c>
      <c r="E24" s="287"/>
      <c r="F24" s="287"/>
      <c r="G24" s="287"/>
      <c r="H24" s="55"/>
      <c r="J24" s="50"/>
    </row>
    <row r="25" spans="2:9" s="49" customFormat="1" ht="12.75" customHeight="1" thickBot="1">
      <c r="B25" s="56" t="s">
        <v>313</v>
      </c>
      <c r="C25" s="56"/>
      <c r="D25" s="40">
        <v>0</v>
      </c>
      <c r="E25" s="293"/>
      <c r="F25" s="293"/>
      <c r="G25" s="293"/>
      <c r="H25" s="55"/>
      <c r="I25" s="94">
        <f>IF(D25=0,"",IF(E25=0,K105,""))</f>
      </c>
    </row>
    <row r="26" spans="2:18" ht="11.25">
      <c r="B26" s="211" t="s">
        <v>312</v>
      </c>
      <c r="C26" s="168"/>
      <c r="D26" s="17"/>
      <c r="E26" s="115"/>
      <c r="F26" s="250"/>
      <c r="G26" s="250"/>
      <c r="I26" s="95">
        <f>IF(C28=0,"",IF(SUM(J99:J105)=0,J106,""))</f>
      </c>
      <c r="K26" s="16"/>
      <c r="L26" s="17"/>
      <c r="M26" s="16"/>
      <c r="N26" s="1"/>
      <c r="O26" s="1"/>
      <c r="P26" s="1"/>
      <c r="Q26" s="1"/>
      <c r="R26" s="1"/>
    </row>
    <row r="27" spans="3:9" s="30" customFormat="1" ht="11.25">
      <c r="C27" s="30" t="s">
        <v>311</v>
      </c>
      <c r="D27" s="30" t="s">
        <v>310</v>
      </c>
      <c r="E27" s="30" t="s">
        <v>309</v>
      </c>
      <c r="F27" s="30" t="s">
        <v>308</v>
      </c>
      <c r="G27" s="30" t="s">
        <v>307</v>
      </c>
      <c r="I27" s="251"/>
    </row>
    <row r="28" spans="2:9" s="31" customFormat="1" ht="12.75" customHeight="1">
      <c r="B28" s="212" t="s">
        <v>7</v>
      </c>
      <c r="C28" s="34"/>
      <c r="D28" s="35"/>
      <c r="E28" s="97"/>
      <c r="F28" s="47"/>
      <c r="G28" s="213"/>
      <c r="H28" s="30"/>
      <c r="I28" s="201"/>
    </row>
    <row r="29" spans="2:10" s="31" customFormat="1" ht="12.75" customHeight="1">
      <c r="B29" s="212" t="s">
        <v>8</v>
      </c>
      <c r="C29" s="36"/>
      <c r="D29" s="37"/>
      <c r="E29" s="98"/>
      <c r="F29" s="48"/>
      <c r="G29" s="214"/>
      <c r="H29" s="30"/>
      <c r="I29" s="201"/>
      <c r="J29" s="30"/>
    </row>
    <row r="30" spans="2:10" s="31" customFormat="1" ht="12.75" customHeight="1">
      <c r="B30" s="212" t="s">
        <v>9</v>
      </c>
      <c r="C30" s="36"/>
      <c r="D30" s="37"/>
      <c r="E30" s="98"/>
      <c r="F30" s="48"/>
      <c r="G30" s="214"/>
      <c r="H30" s="30"/>
      <c r="I30" s="201"/>
      <c r="J30" s="30"/>
    </row>
    <row r="31" spans="2:10" s="31" customFormat="1" ht="12.75" customHeight="1">
      <c r="B31" s="212" t="s">
        <v>10</v>
      </c>
      <c r="C31" s="36"/>
      <c r="D31" s="37"/>
      <c r="E31" s="98"/>
      <c r="F31" s="48"/>
      <c r="G31" s="214"/>
      <c r="H31" s="30"/>
      <c r="I31" s="201"/>
      <c r="J31" s="30"/>
    </row>
    <row r="32" spans="2:10" s="31" customFormat="1" ht="12.75" customHeight="1">
      <c r="B32" s="212" t="s">
        <v>11</v>
      </c>
      <c r="C32" s="36"/>
      <c r="D32" s="37"/>
      <c r="E32" s="98"/>
      <c r="F32" s="48"/>
      <c r="G32" s="214"/>
      <c r="H32" s="30"/>
      <c r="I32" s="201"/>
      <c r="J32" s="30"/>
    </row>
    <row r="33" spans="2:10" s="31" customFormat="1" ht="12.75" customHeight="1">
      <c r="B33" s="212" t="s">
        <v>12</v>
      </c>
      <c r="C33" s="36"/>
      <c r="D33" s="37"/>
      <c r="E33" s="98"/>
      <c r="F33" s="48"/>
      <c r="G33" s="214"/>
      <c r="H33" s="30"/>
      <c r="I33" s="201"/>
      <c r="J33" s="30"/>
    </row>
    <row r="34" spans="2:10" s="31" customFormat="1" ht="12.75" customHeight="1">
      <c r="B34" s="212" t="s">
        <v>13</v>
      </c>
      <c r="C34" s="36"/>
      <c r="D34" s="37"/>
      <c r="E34" s="98"/>
      <c r="F34" s="48"/>
      <c r="G34" s="214"/>
      <c r="H34" s="30"/>
      <c r="I34" s="201"/>
      <c r="J34" s="30"/>
    </row>
    <row r="35" spans="2:10" s="31" customFormat="1" ht="12.75" customHeight="1">
      <c r="B35" s="212" t="s">
        <v>14</v>
      </c>
      <c r="C35" s="36"/>
      <c r="D35" s="37"/>
      <c r="E35" s="98"/>
      <c r="F35" s="48"/>
      <c r="G35" s="214"/>
      <c r="H35" s="30"/>
      <c r="I35" s="201"/>
      <c r="J35" s="30"/>
    </row>
    <row r="36" spans="2:10" s="31" customFormat="1" ht="12.75" customHeight="1">
      <c r="B36" s="212" t="s">
        <v>15</v>
      </c>
      <c r="C36" s="36"/>
      <c r="D36" s="37"/>
      <c r="E36" s="98"/>
      <c r="F36" s="48"/>
      <c r="G36" s="214"/>
      <c r="H36" s="30"/>
      <c r="I36" s="201"/>
      <c r="J36" s="30"/>
    </row>
    <row r="37" spans="2:9" s="31" customFormat="1" ht="12.75" customHeight="1">
      <c r="B37" s="212" t="s">
        <v>16</v>
      </c>
      <c r="C37" s="36"/>
      <c r="D37" s="37"/>
      <c r="E37" s="98"/>
      <c r="F37" s="48"/>
      <c r="G37" s="214"/>
      <c r="H37" s="30"/>
      <c r="I37" s="201"/>
    </row>
    <row r="38" spans="2:10" s="31" customFormat="1" ht="12.75" customHeight="1">
      <c r="B38" s="212" t="s">
        <v>18</v>
      </c>
      <c r="C38" s="36"/>
      <c r="D38" s="37"/>
      <c r="E38" s="98"/>
      <c r="F38" s="48"/>
      <c r="G38" s="214"/>
      <c r="H38" s="30"/>
      <c r="I38" s="201"/>
      <c r="J38" s="30"/>
    </row>
    <row r="39" spans="2:9" s="31" customFormat="1" ht="12.75" customHeight="1">
      <c r="B39" s="212" t="s">
        <v>19</v>
      </c>
      <c r="C39" s="36"/>
      <c r="D39" s="37"/>
      <c r="E39" s="98"/>
      <c r="F39" s="48"/>
      <c r="G39" s="214"/>
      <c r="H39" s="30"/>
      <c r="I39" s="249">
        <f>IF(I116=0,"",I119)</f>
      </c>
    </row>
    <row r="40" spans="2:9" s="31" customFormat="1" ht="12.75" customHeight="1">
      <c r="B40" s="212" t="s">
        <v>20</v>
      </c>
      <c r="C40" s="36"/>
      <c r="D40" s="37"/>
      <c r="E40" s="98"/>
      <c r="F40" s="48"/>
      <c r="G40" s="214"/>
      <c r="H40" s="30"/>
      <c r="I40" s="249">
        <f>IF(I116=0,"",I120)</f>
      </c>
    </row>
    <row r="41" spans="2:10" s="31" customFormat="1" ht="12.75" customHeight="1">
      <c r="B41" s="212" t="s">
        <v>21</v>
      </c>
      <c r="C41" s="36"/>
      <c r="D41" s="37"/>
      <c r="E41" s="98"/>
      <c r="F41" s="48"/>
      <c r="G41" s="214"/>
      <c r="H41" s="30"/>
      <c r="I41" s="201"/>
      <c r="J41" s="30"/>
    </row>
    <row r="42" spans="2:9" s="31" customFormat="1" ht="12.75" customHeight="1" thickBot="1">
      <c r="B42" s="212" t="s">
        <v>22</v>
      </c>
      <c r="C42" s="275"/>
      <c r="D42" s="276"/>
      <c r="E42" s="277"/>
      <c r="F42" s="278"/>
      <c r="G42" s="279"/>
      <c r="H42" s="30"/>
      <c r="I42" s="249">
        <f>IF(C42=0,"",I114)</f>
      </c>
    </row>
    <row r="43" spans="2:10" s="31" customFormat="1" ht="12.75" customHeight="1">
      <c r="B43" s="162">
        <f>IF(I116&gt;0,I117,"")</f>
      </c>
      <c r="C43" s="162"/>
      <c r="D43" s="162"/>
      <c r="E43" s="162"/>
      <c r="F43" s="301"/>
      <c r="G43" s="301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1"/>
      <c r="F44" s="298"/>
      <c r="G44" s="298"/>
      <c r="H44" s="30"/>
      <c r="I44" s="201"/>
      <c r="J44" s="249"/>
    </row>
    <row r="45" spans="2:18" s="32" customFormat="1" ht="11.25">
      <c r="B45" s="163" t="s">
        <v>306</v>
      </c>
      <c r="C45" s="163"/>
      <c r="D45" s="162"/>
      <c r="E45" s="162"/>
      <c r="F45" s="162"/>
      <c r="G45" s="162"/>
      <c r="I45" s="227" t="s">
        <v>303</v>
      </c>
      <c r="K45" s="30"/>
      <c r="L45" s="30"/>
      <c r="M45" s="30"/>
      <c r="N45" s="30"/>
      <c r="O45" s="30"/>
      <c r="P45" s="30"/>
      <c r="Q45" s="30"/>
      <c r="R45" s="30"/>
    </row>
    <row r="46" spans="2:14" ht="12.75" customHeight="1">
      <c r="B46" s="1" t="s">
        <v>305</v>
      </c>
      <c r="C46" s="17"/>
      <c r="D46" s="88"/>
      <c r="E46" s="7"/>
      <c r="F46" s="20" t="s">
        <v>304</v>
      </c>
      <c r="G46" s="217"/>
      <c r="I46" s="227" t="s">
        <v>300</v>
      </c>
      <c r="J46" s="17"/>
      <c r="K46" s="17"/>
      <c r="L46" s="17"/>
      <c r="M46" s="17"/>
      <c r="N46" s="17"/>
    </row>
    <row r="47" spans="2:14" ht="12.75" customHeight="1" thickBot="1">
      <c r="B47" s="220" t="s">
        <v>302</v>
      </c>
      <c r="C47" s="70"/>
      <c r="D47" s="89"/>
      <c r="E47" s="71"/>
      <c r="F47" s="72" t="s">
        <v>301</v>
      </c>
      <c r="G47" s="89"/>
      <c r="J47" s="203">
        <f>IF(G47=0,"",J93)</f>
      </c>
      <c r="K47" s="17"/>
      <c r="L47" s="17"/>
      <c r="M47" s="17"/>
      <c r="N47" s="17"/>
    </row>
    <row r="48" spans="2:18" ht="12.75" customHeight="1" thickBot="1">
      <c r="B48" s="218" t="s">
        <v>299</v>
      </c>
      <c r="C48" s="68"/>
      <c r="D48" s="182"/>
      <c r="E48" s="87"/>
      <c r="F48" s="69" t="s">
        <v>298</v>
      </c>
      <c r="G48" s="246">
        <f>IF(D48=0,"",DATE(YEAR(D48)+1,MONTH(D48),DAY(D48)-1))</f>
      </c>
      <c r="I48" s="201"/>
      <c r="J48" s="91"/>
      <c r="K48" s="1"/>
      <c r="L48" s="1"/>
      <c r="M48" s="1"/>
      <c r="N48" s="1"/>
      <c r="O48" s="1"/>
      <c r="P48" s="1"/>
      <c r="Q48" s="1"/>
      <c r="R48" s="1"/>
    </row>
    <row r="49" spans="2:18" ht="12.75" customHeight="1">
      <c r="B49" s="220" t="s">
        <v>297</v>
      </c>
      <c r="C49" s="73"/>
      <c r="D49" s="287"/>
      <c r="E49" s="287"/>
      <c r="F49" s="287"/>
      <c r="G49" s="287"/>
      <c r="I49" s="201"/>
      <c r="J49" s="17"/>
      <c r="L49" s="1"/>
      <c r="M49" s="1"/>
      <c r="N49" s="1"/>
      <c r="O49" s="1"/>
      <c r="P49" s="1"/>
      <c r="Q49" s="1"/>
      <c r="R49" s="1"/>
    </row>
    <row r="50" spans="2:18" ht="12.75" customHeight="1" thickBot="1">
      <c r="B50" s="221" t="s">
        <v>296</v>
      </c>
      <c r="C50" s="157"/>
      <c r="D50" s="293"/>
      <c r="E50" s="293"/>
      <c r="F50" s="293"/>
      <c r="G50" s="293"/>
      <c r="I50" s="201"/>
      <c r="J50" s="1"/>
      <c r="K50" s="1"/>
      <c r="L50" s="1"/>
      <c r="M50" s="1"/>
      <c r="N50" s="1"/>
      <c r="O50" s="1"/>
      <c r="P50" s="1"/>
      <c r="Q50" s="1"/>
      <c r="R50" s="1"/>
    </row>
    <row r="51" spans="2:18" s="10" customFormat="1" ht="11.25">
      <c r="B51" s="295" t="s">
        <v>295</v>
      </c>
      <c r="C51" s="295"/>
      <c r="D51" s="295"/>
      <c r="E51" s="295"/>
      <c r="F51" s="295"/>
      <c r="G51" s="295"/>
      <c r="J51" s="45"/>
      <c r="K51" s="45"/>
      <c r="L51" s="45"/>
      <c r="M51" s="45"/>
      <c r="N51" s="45"/>
      <c r="O51" s="45"/>
      <c r="P51" s="45"/>
      <c r="Q51" s="45"/>
      <c r="R51" s="45"/>
    </row>
    <row r="52" spans="2:18" s="44" customFormat="1" ht="9.75">
      <c r="B52" s="294" t="s">
        <v>394</v>
      </c>
      <c r="C52" s="294"/>
      <c r="D52" s="294"/>
      <c r="E52" s="294"/>
      <c r="F52" s="294"/>
      <c r="G52" s="294"/>
      <c r="H52" s="153"/>
      <c r="J52" s="43"/>
      <c r="K52" s="96"/>
      <c r="L52" s="96"/>
      <c r="M52" s="96"/>
      <c r="N52" s="96"/>
      <c r="O52" s="96"/>
      <c r="P52" s="96"/>
      <c r="Q52" s="96"/>
      <c r="R52" s="96"/>
    </row>
    <row r="53" spans="2:18" s="44" customFormat="1" ht="9.75">
      <c r="B53" s="294" t="s">
        <v>397</v>
      </c>
      <c r="C53" s="294"/>
      <c r="D53" s="294"/>
      <c r="E53" s="294"/>
      <c r="F53" s="294"/>
      <c r="G53" s="294"/>
      <c r="H53" s="153"/>
      <c r="I53" s="235"/>
      <c r="J53" s="43"/>
      <c r="K53" s="96"/>
      <c r="L53" s="96"/>
      <c r="M53" s="96"/>
      <c r="N53" s="96"/>
      <c r="O53" s="96"/>
      <c r="P53" s="96"/>
      <c r="Q53" s="96"/>
      <c r="R53" s="96"/>
    </row>
    <row r="54" spans="2:9" s="43" customFormat="1" ht="9.75">
      <c r="B54" s="294" t="s">
        <v>294</v>
      </c>
      <c r="C54" s="294"/>
      <c r="D54" s="294"/>
      <c r="E54" s="294"/>
      <c r="F54" s="294"/>
      <c r="G54" s="294"/>
      <c r="I54" s="235"/>
    </row>
    <row r="55" spans="2:18" s="44" customFormat="1" ht="9.75">
      <c r="B55" s="294" t="s">
        <v>293</v>
      </c>
      <c r="C55" s="294"/>
      <c r="D55" s="294"/>
      <c r="E55" s="294"/>
      <c r="F55" s="294"/>
      <c r="G55" s="294"/>
      <c r="H55" s="153"/>
      <c r="I55" s="235"/>
      <c r="J55" s="43"/>
      <c r="K55" s="96"/>
      <c r="L55" s="96"/>
      <c r="M55" s="96"/>
      <c r="N55" s="96"/>
      <c r="O55" s="96"/>
      <c r="P55" s="96"/>
      <c r="Q55" s="96"/>
      <c r="R55" s="96"/>
    </row>
    <row r="56" spans="2:9" s="43" customFormat="1" ht="10.5">
      <c r="B56" s="294" t="s">
        <v>292</v>
      </c>
      <c r="C56" s="294"/>
      <c r="D56" s="294"/>
      <c r="E56" s="294"/>
      <c r="F56" s="294"/>
      <c r="G56" s="294"/>
      <c r="I56" s="93">
        <f>IF(D48=0,"",I125)</f>
      </c>
    </row>
    <row r="57" spans="2:18" s="44" customFormat="1" ht="10.5" thickBot="1">
      <c r="B57" s="202" t="s">
        <v>291</v>
      </c>
      <c r="C57" s="154"/>
      <c r="D57" s="202" t="s">
        <v>365</v>
      </c>
      <c r="E57" s="202"/>
      <c r="F57" s="154"/>
      <c r="G57" s="233" t="s">
        <v>366</v>
      </c>
      <c r="H57" s="153"/>
      <c r="J57" s="150"/>
      <c r="K57" s="150"/>
      <c r="L57" s="150"/>
      <c r="M57" s="150"/>
      <c r="N57" s="150"/>
      <c r="O57" s="150"/>
      <c r="P57" s="150"/>
      <c r="Q57" s="150"/>
      <c r="R57" s="150"/>
    </row>
    <row r="58" spans="2:18" ht="9.75">
      <c r="B58" s="179" t="s">
        <v>290</v>
      </c>
      <c r="C58" s="179"/>
      <c r="D58" s="179"/>
      <c r="E58" s="26"/>
      <c r="F58" s="27"/>
      <c r="G58" s="247"/>
      <c r="I58" s="93">
        <f>IF(C59=0,"",I126)</f>
      </c>
      <c r="J58" s="1"/>
      <c r="K58" s="1"/>
      <c r="L58" s="1"/>
      <c r="M58" s="1"/>
      <c r="N58" s="1"/>
      <c r="O58" s="1"/>
      <c r="P58" s="1"/>
      <c r="Q58" s="1"/>
      <c r="R58" s="1"/>
    </row>
    <row r="59" spans="2:9" ht="9.75">
      <c r="B59" s="18" t="s">
        <v>288</v>
      </c>
      <c r="C59" s="297"/>
      <c r="D59" s="297"/>
      <c r="E59" s="28"/>
      <c r="F59" s="28"/>
      <c r="G59" s="223" t="s">
        <v>381</v>
      </c>
      <c r="I59" s="201"/>
    </row>
    <row r="60" spans="2:18" s="181" customFormat="1" ht="9.75">
      <c r="B60" s="7" t="s">
        <v>289</v>
      </c>
      <c r="C60" s="292">
        <f ca="1">TODAY()</f>
        <v>44865</v>
      </c>
      <c r="D60" s="292"/>
      <c r="E60" s="236"/>
      <c r="F60" s="248"/>
      <c r="G60" s="223" t="s">
        <v>378</v>
      </c>
      <c r="I60" s="227" t="s">
        <v>287</v>
      </c>
      <c r="J60" s="22"/>
      <c r="K60" s="22"/>
      <c r="L60" s="22"/>
      <c r="M60" s="22"/>
      <c r="N60" s="22"/>
      <c r="O60" s="22"/>
      <c r="P60" s="22"/>
      <c r="Q60" s="22"/>
      <c r="R60" s="22"/>
    </row>
    <row r="61" spans="5:9" ht="12" customHeight="1">
      <c r="E61" s="18"/>
      <c r="F61" s="18"/>
      <c r="G61" s="18"/>
      <c r="I61" s="10"/>
    </row>
    <row r="62" spans="2:9" ht="12" customHeight="1">
      <c r="B62" s="18"/>
      <c r="C62" s="18"/>
      <c r="D62" s="18"/>
      <c r="E62" s="18"/>
      <c r="F62" s="18"/>
      <c r="G62" s="18"/>
      <c r="I62" s="10"/>
    </row>
    <row r="63" spans="2:9" ht="12" customHeight="1">
      <c r="B63" s="18"/>
      <c r="C63" s="18"/>
      <c r="D63" s="18"/>
      <c r="E63" s="18"/>
      <c r="F63" s="18"/>
      <c r="G63" s="18"/>
      <c r="I63" s="10"/>
    </row>
    <row r="64" spans="1:9" ht="12" customHeight="1">
      <c r="A64" s="18"/>
      <c r="B64" s="18"/>
      <c r="C64" s="18"/>
      <c r="D64" s="18"/>
      <c r="E64" s="18"/>
      <c r="F64" s="18"/>
      <c r="G64" s="18"/>
      <c r="I64" s="10"/>
    </row>
    <row r="65" spans="2:7" ht="12" customHeight="1">
      <c r="B65" s="18"/>
      <c r="C65" s="18"/>
      <c r="D65" s="18"/>
      <c r="E65" s="18"/>
      <c r="F65" s="18"/>
      <c r="G65" s="18"/>
    </row>
    <row r="66" spans="2:9" ht="12" customHeight="1">
      <c r="B66" s="18"/>
      <c r="C66" s="18"/>
      <c r="D66" s="18"/>
      <c r="E66" s="18"/>
      <c r="F66" s="18"/>
      <c r="G66" s="18"/>
      <c r="I66" s="10"/>
    </row>
    <row r="67" spans="2:9" ht="12" customHeight="1">
      <c r="B67" s="18"/>
      <c r="C67" s="18"/>
      <c r="D67" s="18"/>
      <c r="E67" s="18"/>
      <c r="F67" s="18"/>
      <c r="G67" s="18"/>
      <c r="I67" s="10"/>
    </row>
    <row r="68" spans="1:9" ht="12" customHeight="1">
      <c r="A68" s="18"/>
      <c r="B68" s="18"/>
      <c r="C68" s="18"/>
      <c r="D68" s="18"/>
      <c r="E68" s="18"/>
      <c r="F68" s="18"/>
      <c r="G68" s="18"/>
      <c r="I68" s="10"/>
    </row>
    <row r="69" spans="2:7" ht="12" customHeight="1">
      <c r="B69" s="18"/>
      <c r="C69" s="18"/>
      <c r="D69" s="18"/>
      <c r="E69" s="18"/>
      <c r="F69" s="18"/>
      <c r="G69" s="18"/>
    </row>
    <row r="70" spans="2:9" ht="12" customHeight="1">
      <c r="B70" s="18"/>
      <c r="C70" s="18"/>
      <c r="D70" s="18"/>
      <c r="E70" s="18"/>
      <c r="F70" s="18"/>
      <c r="G70" s="18"/>
      <c r="I70" s="10"/>
    </row>
    <row r="71" spans="2:9" ht="12" customHeight="1">
      <c r="B71" s="18"/>
      <c r="C71" s="18"/>
      <c r="D71" s="18"/>
      <c r="E71" s="18"/>
      <c r="F71" s="18"/>
      <c r="G71" s="18"/>
      <c r="I71" s="10"/>
    </row>
    <row r="72" spans="1:9" ht="12" customHeight="1">
      <c r="A72" s="18"/>
      <c r="B72" s="18"/>
      <c r="C72" s="18"/>
      <c r="D72" s="18"/>
      <c r="E72" s="18"/>
      <c r="F72" s="18"/>
      <c r="G72" s="18"/>
      <c r="I72" s="10"/>
    </row>
    <row r="73" spans="2:7" ht="12" customHeight="1">
      <c r="B73" s="18"/>
      <c r="C73" s="18"/>
      <c r="D73" s="18"/>
      <c r="E73" s="18"/>
      <c r="F73" s="18"/>
      <c r="G73" s="18"/>
    </row>
    <row r="74" spans="2:10" ht="11.25" customHeight="1" hidden="1">
      <c r="B74" s="18"/>
      <c r="C74" s="18"/>
      <c r="D74" s="18"/>
      <c r="E74" s="18"/>
      <c r="F74" s="18"/>
      <c r="G74" s="18"/>
      <c r="I74" s="59" t="s">
        <v>286</v>
      </c>
      <c r="J74" s="60"/>
    </row>
    <row r="75" spans="2:10" ht="11.25" customHeight="1" hidden="1">
      <c r="B75" s="18"/>
      <c r="C75" s="18"/>
      <c r="D75" s="18"/>
      <c r="E75" s="18"/>
      <c r="F75" s="18"/>
      <c r="G75" s="18"/>
      <c r="I75" s="59" t="s">
        <v>285</v>
      </c>
      <c r="J75" s="8" t="s">
        <v>359</v>
      </c>
    </row>
    <row r="76" spans="2:18" s="4" customFormat="1" ht="11.25" customHeight="1" hidden="1">
      <c r="B76" s="18"/>
      <c r="C76" s="18"/>
      <c r="D76" s="18"/>
      <c r="E76" s="18"/>
      <c r="F76" s="18"/>
      <c r="G76" s="18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2" ht="11.25" customHeight="1" hidden="1">
      <c r="B77" s="10"/>
      <c r="C77" s="10"/>
      <c r="D77" s="10"/>
      <c r="E77" s="10"/>
      <c r="F77" s="10"/>
      <c r="G77" s="10"/>
      <c r="I77" s="8" t="s">
        <v>2</v>
      </c>
      <c r="J77" s="8" t="s">
        <v>284</v>
      </c>
      <c r="K77" s="10"/>
      <c r="L77" s="16"/>
    </row>
    <row r="78" spans="2:12" ht="11.25" customHeight="1" hidden="1">
      <c r="B78" s="10"/>
      <c r="C78" s="10"/>
      <c r="D78" s="10"/>
      <c r="E78" s="10"/>
      <c r="F78" s="10"/>
      <c r="G78" s="10"/>
      <c r="I78" s="8" t="s">
        <v>110</v>
      </c>
      <c r="J78" s="8" t="s">
        <v>283</v>
      </c>
      <c r="K78" s="10"/>
      <c r="L78" s="16"/>
    </row>
    <row r="79" spans="8:11" ht="11.25" customHeight="1" hidden="1">
      <c r="H79" s="9"/>
      <c r="I79" s="8" t="s">
        <v>3</v>
      </c>
      <c r="J79" s="8" t="s">
        <v>282</v>
      </c>
      <c r="K79" s="10"/>
    </row>
    <row r="80" spans="8:11" ht="11.25" customHeight="1" hidden="1">
      <c r="H80" s="9"/>
      <c r="I80" s="8" t="s">
        <v>4</v>
      </c>
      <c r="J80" s="8" t="s">
        <v>281</v>
      </c>
      <c r="K80" s="10"/>
    </row>
    <row r="81" spans="8:11" ht="11.25" customHeight="1" hidden="1">
      <c r="H81" s="9"/>
      <c r="I81" s="8" t="s">
        <v>6</v>
      </c>
      <c r="J81" s="8" t="s">
        <v>280</v>
      </c>
      <c r="K81" s="10"/>
    </row>
    <row r="82" spans="8:11" ht="11.25" customHeight="1" hidden="1">
      <c r="H82" s="9"/>
      <c r="I82" s="8" t="s">
        <v>422</v>
      </c>
      <c r="J82" s="8" t="s">
        <v>423</v>
      </c>
      <c r="K82" s="10"/>
    </row>
    <row r="83" spans="8:11" ht="11.25" customHeight="1" hidden="1">
      <c r="H83" s="9"/>
      <c r="I83" s="8" t="s">
        <v>420</v>
      </c>
      <c r="J83" s="8" t="s">
        <v>421</v>
      </c>
      <c r="K83" s="10"/>
    </row>
    <row r="84" spans="8:18" s="4" customFormat="1" ht="11.25" customHeight="1" hidden="1"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9:12" ht="11.25" customHeight="1" hidden="1">
      <c r="I85" s="15" t="s">
        <v>279</v>
      </c>
      <c r="J85" s="67"/>
      <c r="K85" s="13"/>
      <c r="L85" s="13"/>
    </row>
    <row r="86" spans="9:12" ht="11.25" customHeight="1" hidden="1">
      <c r="I86" s="15" t="s">
        <v>432</v>
      </c>
      <c r="J86" s="67"/>
      <c r="K86" s="13"/>
      <c r="L86" s="13"/>
    </row>
    <row r="87" spans="9:12" ht="11.25" customHeight="1" hidden="1">
      <c r="I87" s="15" t="s">
        <v>278</v>
      </c>
      <c r="J87" s="67"/>
      <c r="K87" s="13"/>
      <c r="L87" s="13"/>
    </row>
    <row r="88" spans="9:12" ht="11.25" customHeight="1" hidden="1">
      <c r="I88" s="15" t="s">
        <v>277</v>
      </c>
      <c r="J88" s="67"/>
      <c r="K88" s="13"/>
      <c r="L88" s="13"/>
    </row>
    <row r="89" spans="8:18" s="4" customFormat="1" ht="11.25" customHeight="1" hidden="1"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9:12" ht="11.25" customHeight="1" hidden="1">
      <c r="I90" s="15" t="s">
        <v>276</v>
      </c>
      <c r="J90" s="42">
        <v>20000</v>
      </c>
      <c r="K90" s="13"/>
      <c r="L90" s="13"/>
    </row>
    <row r="91" spans="6:12" ht="11.25" customHeight="1" hidden="1">
      <c r="F91" s="4"/>
      <c r="G91" s="4"/>
      <c r="I91" s="15" t="s">
        <v>275</v>
      </c>
      <c r="J91" s="42">
        <v>50000</v>
      </c>
      <c r="K91" s="13"/>
      <c r="L91" s="13"/>
    </row>
    <row r="92" spans="8:18" s="4" customFormat="1" ht="11.25" customHeight="1" hidden="1"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0" s="79" customFormat="1" ht="11.25" customHeight="1" hidden="1">
      <c r="B93" s="80"/>
      <c r="C93" s="61"/>
      <c r="D93" s="81"/>
      <c r="F93" s="63"/>
      <c r="G93" s="63"/>
      <c r="I93" s="82">
        <v>0</v>
      </c>
      <c r="J93" s="46" t="s">
        <v>352</v>
      </c>
    </row>
    <row r="94" spans="2:10" s="79" customFormat="1" ht="11.25" customHeight="1" hidden="1">
      <c r="B94" s="80"/>
      <c r="C94" s="61"/>
      <c r="D94" s="81"/>
      <c r="F94" s="63"/>
      <c r="G94" s="63"/>
      <c r="I94" s="59" t="s">
        <v>274</v>
      </c>
      <c r="J94" s="92"/>
    </row>
    <row r="95" spans="2:9" s="79" customFormat="1" ht="11.25" customHeight="1" hidden="1">
      <c r="B95" s="80"/>
      <c r="C95" s="61"/>
      <c r="D95" s="81"/>
      <c r="F95" s="63"/>
      <c r="G95" s="63"/>
      <c r="I95" s="59" t="s">
        <v>108</v>
      </c>
    </row>
    <row r="96" spans="2:9" s="79" customFormat="1" ht="11.25" customHeight="1" hidden="1">
      <c r="B96" s="80"/>
      <c r="C96" s="61"/>
      <c r="D96" s="81"/>
      <c r="F96" s="63"/>
      <c r="G96" s="63"/>
      <c r="I96" s="59" t="s">
        <v>109</v>
      </c>
    </row>
    <row r="97" spans="2:9" s="79" customFormat="1" ht="11.25" customHeight="1" hidden="1">
      <c r="B97" s="80"/>
      <c r="C97" s="61"/>
      <c r="D97" s="81"/>
      <c r="F97" s="63"/>
      <c r="G97" s="63"/>
      <c r="I97" s="59" t="s">
        <v>273</v>
      </c>
    </row>
    <row r="98" spans="9:12" ht="11.25" customHeight="1" hidden="1">
      <c r="I98" s="13"/>
      <c r="J98" s="13"/>
      <c r="K98" s="13"/>
      <c r="L98" s="13"/>
    </row>
    <row r="99" spans="9:11" ht="11.25" customHeight="1" hidden="1">
      <c r="I99" s="46" t="str">
        <f aca="true" t="shared" si="0" ref="I99:I105">B19</f>
        <v>sõidukid</v>
      </c>
      <c r="J99" s="46">
        <f aca="true" t="shared" si="1" ref="J99:J105">IF(D19=$I$93,0,1)</f>
        <v>0</v>
      </c>
      <c r="K99" s="46" t="s">
        <v>351</v>
      </c>
    </row>
    <row r="100" spans="9:11" ht="11.25" customHeight="1" hidden="1">
      <c r="I100" s="46" t="str">
        <f t="shared" si="0"/>
        <v>temperatuurinõuetega</v>
      </c>
      <c r="J100" s="46">
        <f t="shared" si="1"/>
        <v>0</v>
      </c>
      <c r="K100" s="46" t="s">
        <v>364</v>
      </c>
    </row>
    <row r="101" spans="9:10" ht="11.25" customHeight="1" hidden="1">
      <c r="I101" s="46" t="str">
        <f t="shared" si="0"/>
        <v>klaas, kiviplaat vm purunev</v>
      </c>
      <c r="J101" s="46">
        <f t="shared" si="1"/>
        <v>0</v>
      </c>
    </row>
    <row r="102" spans="9:10" ht="11.25" customHeight="1" hidden="1">
      <c r="I102" s="46" t="str">
        <f t="shared" si="0"/>
        <v>elektroonika, arvutikaubad</v>
      </c>
      <c r="J102" s="46">
        <f t="shared" si="1"/>
        <v>0</v>
      </c>
    </row>
    <row r="103" spans="9:10" ht="11.25" customHeight="1" hidden="1">
      <c r="I103" s="46" t="str">
        <f t="shared" si="0"/>
        <v>alkohol</v>
      </c>
      <c r="J103" s="46">
        <f t="shared" si="1"/>
        <v>0</v>
      </c>
    </row>
    <row r="104" spans="9:11" ht="11.25" customHeight="1" hidden="1">
      <c r="I104" s="46" t="str">
        <f t="shared" si="0"/>
        <v>ohtlikud, ADR, nt kütus</v>
      </c>
      <c r="J104" s="46">
        <f t="shared" si="1"/>
        <v>0</v>
      </c>
      <c r="K104" s="16"/>
    </row>
    <row r="105" spans="9:11" ht="11.25" customHeight="1" hidden="1">
      <c r="I105" s="46" t="str">
        <f t="shared" si="0"/>
        <v>muu</v>
      </c>
      <c r="J105" s="46">
        <f t="shared" si="1"/>
        <v>0</v>
      </c>
      <c r="K105" s="8" t="s">
        <v>269</v>
      </c>
    </row>
    <row r="106" spans="9:12" ht="11.25" customHeight="1" hidden="1">
      <c r="I106" s="16"/>
      <c r="J106" s="46" t="s">
        <v>399</v>
      </c>
      <c r="K106" s="16"/>
      <c r="L106" s="13"/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ht="11.25" customHeight="1" hidden="1"/>
    <row r="110" ht="11.25" customHeight="1" hidden="1">
      <c r="I110" s="15" t="s">
        <v>268</v>
      </c>
    </row>
    <row r="111" ht="11.25" customHeight="1" hidden="1">
      <c r="I111" s="15" t="s">
        <v>267</v>
      </c>
    </row>
    <row r="112" ht="11.25" customHeight="1" hidden="1">
      <c r="I112" s="15" t="s">
        <v>266</v>
      </c>
    </row>
    <row r="113" ht="11.25" customHeight="1" hidden="1">
      <c r="I113" s="15" t="s">
        <v>265</v>
      </c>
    </row>
    <row r="114" spans="8:10" ht="11.25" customHeight="1" hidden="1">
      <c r="H114" s="9"/>
      <c r="I114" s="8" t="s">
        <v>360</v>
      </c>
      <c r="J114" s="10"/>
    </row>
    <row r="115" ht="12" customHeight="1" hidden="1"/>
    <row r="116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vehicles'!L124=0,0,1)</f>
        <v>0</v>
      </c>
    </row>
    <row r="117" ht="12" customHeight="1" hidden="1">
      <c r="I117" s="15" t="s">
        <v>396</v>
      </c>
    </row>
    <row r="118" spans="9:18" s="4" customFormat="1" ht="11.25" customHeight="1" hidden="1">
      <c r="I118" s="15" t="s">
        <v>395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407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408</v>
      </c>
      <c r="J120" s="13"/>
      <c r="K120" s="13"/>
      <c r="L120" s="13"/>
      <c r="M120" s="10"/>
      <c r="N120" s="10"/>
      <c r="O120" s="10"/>
      <c r="P120" s="10"/>
      <c r="Q120" s="10"/>
      <c r="R120" s="10"/>
    </row>
    <row r="121" ht="12" customHeight="1" hidden="1"/>
    <row r="122" spans="9:12" ht="11.25" customHeight="1" hidden="1">
      <c r="I122" s="15" t="s">
        <v>272</v>
      </c>
      <c r="J122" s="13"/>
      <c r="K122" s="13"/>
      <c r="L122" s="13"/>
    </row>
    <row r="123" spans="9:12" ht="11.25" customHeight="1" hidden="1">
      <c r="I123" s="15" t="s">
        <v>271</v>
      </c>
      <c r="J123" s="13"/>
      <c r="K123" s="13"/>
      <c r="L123" s="13"/>
    </row>
    <row r="124" spans="9:12" ht="11.25" customHeight="1" hidden="1">
      <c r="I124" s="8" t="s">
        <v>270</v>
      </c>
      <c r="J124" s="13"/>
      <c r="K124" s="13"/>
      <c r="L124" s="13"/>
    </row>
    <row r="125" spans="9:12" ht="11.25" customHeight="1" hidden="1">
      <c r="I125" s="8" t="s">
        <v>386</v>
      </c>
      <c r="J125" s="13"/>
      <c r="K125" s="13"/>
      <c r="L125" s="13"/>
    </row>
    <row r="126" spans="9:18" s="4" customFormat="1" ht="11.25" customHeight="1" hidden="1">
      <c r="I126" s="8" t="s">
        <v>398</v>
      </c>
      <c r="K126" s="13"/>
      <c r="L126" s="13"/>
      <c r="M126" s="10"/>
      <c r="N126" s="10"/>
      <c r="O126" s="10"/>
      <c r="P126" s="10"/>
      <c r="Q126" s="10"/>
      <c r="R126" s="10"/>
    </row>
  </sheetData>
  <sheetProtection password="9E69" sheet="1" selectLockedCells="1"/>
  <mergeCells count="33">
    <mergeCell ref="E25:G25"/>
    <mergeCell ref="B56:G56"/>
    <mergeCell ref="B53:G53"/>
    <mergeCell ref="B54:G54"/>
    <mergeCell ref="B55:G55"/>
    <mergeCell ref="F43:G43"/>
    <mergeCell ref="F44:G44"/>
    <mergeCell ref="D17:G17"/>
    <mergeCell ref="E20:G20"/>
    <mergeCell ref="C6:G6"/>
    <mergeCell ref="C7:E7"/>
    <mergeCell ref="E12:G12"/>
    <mergeCell ref="B14:C14"/>
    <mergeCell ref="D16:G16"/>
    <mergeCell ref="B15:C15"/>
    <mergeCell ref="E19:G19"/>
    <mergeCell ref="C60:D60"/>
    <mergeCell ref="D50:G50"/>
    <mergeCell ref="B52:G52"/>
    <mergeCell ref="E24:G24"/>
    <mergeCell ref="E21:G21"/>
    <mergeCell ref="B51:G51"/>
    <mergeCell ref="E23:G23"/>
    <mergeCell ref="D49:G49"/>
    <mergeCell ref="E22:G22"/>
    <mergeCell ref="C59:D59"/>
    <mergeCell ref="B2:G2"/>
    <mergeCell ref="B3:G3"/>
    <mergeCell ref="C5:E5"/>
    <mergeCell ref="B4:G4"/>
    <mergeCell ref="B11:G11"/>
    <mergeCell ref="D15:G15"/>
    <mergeCell ref="D13:G13"/>
  </mergeCells>
  <conditionalFormatting sqref="D12">
    <cfRule type="cellIs" priority="7" dxfId="0" operator="equal" stopIfTrue="1">
      <formula>#REF!</formula>
    </cfRule>
  </conditionalFormatting>
  <conditionalFormatting sqref="E28">
    <cfRule type="cellIs" priority="5" dxfId="0" operator="equal" stopIfTrue="1">
      <formula>Sooviavaldus!#REF!</formula>
    </cfRule>
  </conditionalFormatting>
  <conditionalFormatting sqref="E29:E36">
    <cfRule type="cellIs" priority="4" dxfId="0" operator="equal" stopIfTrue="1">
      <formula>Sooviavaldus!#REF!</formula>
    </cfRule>
  </conditionalFormatting>
  <conditionalFormatting sqref="J4">
    <cfRule type="cellIs" priority="3" dxfId="0" operator="equal" stopIfTrue="1">
      <formula>Sooviavaldus!#REF!</formula>
    </cfRule>
  </conditionalFormatting>
  <conditionalFormatting sqref="E38:E42">
    <cfRule type="cellIs" priority="2" dxfId="0" operator="equal" stopIfTrue="1">
      <formula>Sooviavaldus!#REF!</formula>
    </cfRule>
  </conditionalFormatting>
  <conditionalFormatting sqref="E37">
    <cfRule type="cellIs" priority="1" dxfId="0" operator="equal" stopIfTrue="1">
      <formula>Sooviavaldus!#REF!</formula>
    </cfRule>
  </conditionalFormatting>
  <dataValidations count="12">
    <dataValidation type="list" allowBlank="1" showInputMessage="1" showErrorMessage="1" sqref="D13">
      <formula1>$I$77:$I$83</formula1>
    </dataValidation>
    <dataValidation errorStyle="warning" operator="greaterThan" allowBlank="1" showInputMessage="1" errorTitle="kujul   XXXXX" error="Palun kasuta ainult numbreid" sqref="E14"/>
    <dataValidation errorStyle="warning" type="list" operator="greaterThan" allowBlank="1" showInputMessage="1" errorTitle="kujul   XXXXX" error="Palun kasuta ainult numbreid" sqref="D14">
      <formula1>$I$87:$I$88</formula1>
    </dataValidation>
    <dataValidation errorStyle="warning" type="decimal" operator="greaterThan" allowBlank="1" showInputMessage="1" showErrorMessage="1" errorTitle="kujul   XXXXX" error="Palun kasuta ainult numbreid" sqref="G46 D46:D47">
      <formula1>100</formula1>
    </dataValidation>
    <dataValidation errorStyle="warning" type="decimal" operator="greaterThanOrEqual" allowBlank="1" showInputMessage="1" showErrorMessage="1" errorTitle="SUMMA  kujul  XXXXX" error="* Palun kasuta ainult numbreid.&#10;* Kogu lepingu summa on vähemalt sama suur kui eelmised hüvitispiirid." sqref="G47">
      <formula1>I108</formula1>
    </dataValidation>
    <dataValidation errorStyle="warning" type="date" allowBlank="1" showInputMessage="1" showErrorMessage="1" errorTitle="P.K.A" error="Kirjuta kuupäev numbritega &#10;&#10;P.K" sqref="D48">
      <formula1>TODAY()</formula1>
      <formula2>TODAY()+100</formula2>
    </dataValidation>
    <dataValidation errorStyle="warning" type="list" allowBlank="1" showInputMessage="1" showErrorMessage="1" sqref="D12">
      <formula1>$I$74:$I$75</formula1>
    </dataValidation>
    <dataValidation errorStyle="warning" allowBlank="1" showInputMessage="1" showErrorMessage="1" sqref="F26:G26 E43:F44"/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type="list" allowBlank="1" showInputMessage="1" showErrorMessage="1" sqref="J4">
      <formula1>$I$69:$I$73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D19:D25">
      <formula1>$I$93:$I$97</formula1>
    </dataValidation>
  </dataValidations>
  <hyperlinks>
    <hyperlink ref="I21" r:id="rId1" display="https://www.riigiteataja.ee/akt/201504"/>
    <hyperlink ref="I16" r:id="rId2" display="https://www.riigiteataja.ee/akt/13037042"/>
    <hyperlink ref="I12" r:id="rId3" display="MTR"/>
    <hyperlink ref="I22" r:id="rId4" display="Transport Information Service (TIS)"/>
    <hyperlink ref="I45" r:id="rId5" display="Autovedaja vastutuskindlustuse tingimused"/>
    <hyperlink ref="I17" r:id="rId6" display="jg53"/>
    <hyperlink ref="I46" r:id="rId7" display="ERGO juhised kauba vastuvõtul ja kahju korral"/>
    <hyperlink ref="I60" r:id="rId8" display="www.ergo.ee/autovedaja"/>
    <hyperlink ref="I13" r:id="rId9" display="Autoveoseadus tegevusloa kohta"/>
    <hyperlink ref="I14" r:id="rId10" display="http://www.eraa.ee/?op=body&amp;id=7"/>
  </hyperlinks>
  <printOptions horizontalCentered="1"/>
  <pageMargins left="0.4724409448818898" right="0.3937007874015748" top="0.5905511811023623" bottom="0.3937007874015748" header="0.3937007874015748" footer="0.31496062992125984"/>
  <pageSetup horizontalDpi="600" verticalDpi="600" orientation="portrait" paperSize="9" r:id="rId14"/>
  <headerFooter>
    <oddHeader xml:space="preserve">&amp;R&amp;G     </oddHeader>
    <oddFooter>&amp;C&amp;"Arial,Bold Italic"&amp;11Palun ära prindi,    vaid saada avaldus Exceli failina.</oddFooter>
  </headerFooter>
  <ignoredErrors>
    <ignoredError sqref="I14 I16:I17" unlockedFormula="1"/>
  </ignoredErrors>
  <legacyDrawing r:id="rId12"/>
  <legacyDrawingHF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24"/>
  <sheetViews>
    <sheetView showGridLines="0" zoomScalePageLayoutView="0" workbookViewId="0" topLeftCell="A1">
      <selection activeCell="C25" sqref="C25"/>
    </sheetView>
  </sheetViews>
  <sheetFormatPr defaultColWidth="9.140625" defaultRowHeight="12" customHeight="1"/>
  <cols>
    <col min="1" max="1" width="1.7109375" style="65" customWidth="1"/>
    <col min="2" max="2" width="5.00390625" style="65" customWidth="1"/>
    <col min="3" max="3" width="10.00390625" style="65" bestFit="1" customWidth="1"/>
    <col min="4" max="4" width="18.28125" style="65" customWidth="1"/>
    <col min="5" max="5" width="24.421875" style="65" bestFit="1" customWidth="1"/>
    <col min="6" max="6" width="12.28125" style="65" customWidth="1"/>
    <col min="7" max="7" width="19.7109375" style="65" customWidth="1"/>
    <col min="8" max="8" width="3.7109375" style="65" customWidth="1"/>
    <col min="9" max="9" width="10.00390625" style="193" customWidth="1"/>
    <col min="10" max="14" width="10.00390625" style="65" customWidth="1"/>
    <col min="15" max="16384" width="9.140625" style="65" customWidth="1"/>
  </cols>
  <sheetData>
    <row r="1" spans="8:18" s="16" customFormat="1" ht="9.75">
      <c r="H1" s="4"/>
      <c r="I1" s="187"/>
      <c r="J1" s="5"/>
      <c r="K1" s="5"/>
      <c r="L1" s="5"/>
      <c r="M1" s="5"/>
      <c r="N1" s="5"/>
      <c r="O1" s="5"/>
      <c r="P1" s="5"/>
      <c r="Q1" s="5"/>
      <c r="R1" s="5"/>
    </row>
    <row r="2" spans="2:18" s="184" customFormat="1" ht="18">
      <c r="B2" s="305" t="s">
        <v>340</v>
      </c>
      <c r="C2" s="305"/>
      <c r="D2" s="305"/>
      <c r="E2" s="305"/>
      <c r="F2" s="305"/>
      <c r="G2" s="305"/>
      <c r="H2" s="186"/>
      <c r="I2" s="272"/>
      <c r="J2" s="273"/>
      <c r="K2" s="273"/>
      <c r="L2" s="273"/>
      <c r="M2" s="273"/>
      <c r="N2" s="273"/>
      <c r="O2" s="273"/>
      <c r="P2" s="273"/>
      <c r="Q2" s="185"/>
      <c r="R2" s="185"/>
    </row>
    <row r="3" spans="2:18" s="271" customFormat="1" ht="14.25">
      <c r="B3" s="304" t="s">
        <v>341</v>
      </c>
      <c r="C3" s="304"/>
      <c r="D3" s="304"/>
      <c r="E3" s="304"/>
      <c r="F3" s="304"/>
      <c r="G3" s="304"/>
      <c r="H3" s="268"/>
      <c r="I3" s="269"/>
      <c r="J3" s="269"/>
      <c r="K3" s="269"/>
      <c r="L3" s="269"/>
      <c r="M3" s="269"/>
      <c r="N3" s="269"/>
      <c r="O3" s="269"/>
      <c r="P3" s="269"/>
      <c r="Q3" s="270"/>
      <c r="R3" s="270"/>
    </row>
    <row r="4" spans="2:18" s="271" customFormat="1" ht="14.25">
      <c r="B4" s="303" t="s">
        <v>342</v>
      </c>
      <c r="C4" s="303"/>
      <c r="D4" s="303"/>
      <c r="E4" s="303"/>
      <c r="F4" s="303"/>
      <c r="G4" s="303"/>
      <c r="H4" s="268"/>
      <c r="I4" s="269"/>
      <c r="J4" s="269"/>
      <c r="K4" s="269"/>
      <c r="L4" s="269"/>
      <c r="M4" s="269"/>
      <c r="N4" s="269"/>
      <c r="O4" s="269"/>
      <c r="P4" s="269"/>
      <c r="Q4" s="270"/>
      <c r="R4" s="270"/>
    </row>
    <row r="5" spans="2:18" s="16" customFormat="1" ht="9.75">
      <c r="B5" s="183"/>
      <c r="C5" s="183"/>
      <c r="D5" s="183"/>
      <c r="E5" s="183"/>
      <c r="F5" s="183"/>
      <c r="G5" s="183"/>
      <c r="H5" s="29"/>
      <c r="I5" s="188"/>
      <c r="J5" s="116"/>
      <c r="K5" s="116"/>
      <c r="L5" s="116"/>
      <c r="M5" s="116"/>
      <c r="N5" s="116"/>
      <c r="O5" s="116"/>
      <c r="P5" s="116"/>
      <c r="Q5" s="5"/>
      <c r="R5" s="5"/>
    </row>
    <row r="6" spans="2:18" s="16" customFormat="1" ht="12.75" customHeight="1">
      <c r="B6" s="288" t="s">
        <v>354</v>
      </c>
      <c r="C6" s="288"/>
      <c r="D6" s="288"/>
      <c r="E6" s="288"/>
      <c r="F6" s="288"/>
      <c r="G6" s="288"/>
      <c r="H6" s="29"/>
      <c r="I6" s="188"/>
      <c r="J6" s="116"/>
      <c r="K6" s="116"/>
      <c r="L6" s="116"/>
      <c r="M6" s="116"/>
      <c r="N6" s="116"/>
      <c r="O6" s="116"/>
      <c r="P6" s="116"/>
      <c r="Q6" s="5"/>
      <c r="R6" s="5"/>
    </row>
    <row r="7" spans="2:18" s="16" customFormat="1" ht="12.75" customHeight="1">
      <c r="B7" s="71" t="s">
        <v>356</v>
      </c>
      <c r="C7" s="226"/>
      <c r="D7" s="136">
        <f>IF(Sooviavaldus!C5="",IF(Заявление!C5="",Application!C5,Заявление!C5),Sooviavaldus!C5)</f>
        <v>0</v>
      </c>
      <c r="E7" s="306" t="s">
        <v>357</v>
      </c>
      <c r="F7" s="306"/>
      <c r="G7" s="136">
        <f>IF(Sooviavaldus!G5="",IF(Заявление!G5="",Application!G5,Заявление!G5),Sooviavaldus!G5)</f>
        <v>0</v>
      </c>
      <c r="H7" s="29"/>
      <c r="I7" s="189"/>
      <c r="J7" s="5"/>
      <c r="K7" s="5"/>
      <c r="L7" s="30"/>
      <c r="M7" s="30"/>
      <c r="N7" s="5"/>
      <c r="O7" s="5"/>
      <c r="P7" s="5"/>
      <c r="Q7" s="5"/>
      <c r="R7" s="5"/>
    </row>
    <row r="8" spans="2:18" s="32" customFormat="1" ht="12.75" customHeight="1">
      <c r="B8" s="64" t="s">
        <v>355</v>
      </c>
      <c r="C8" s="64"/>
      <c r="D8" s="30"/>
      <c r="E8" s="57"/>
      <c r="F8" s="30"/>
      <c r="G8" s="30"/>
      <c r="I8" s="190"/>
      <c r="J8" s="33"/>
      <c r="K8" s="30"/>
      <c r="L8" s="30"/>
      <c r="M8" s="30"/>
      <c r="N8" s="30"/>
      <c r="O8" s="30"/>
      <c r="P8" s="30"/>
      <c r="Q8" s="30"/>
      <c r="R8" s="30"/>
    </row>
    <row r="9" spans="3:14" s="30" customFormat="1" ht="30">
      <c r="C9" s="135" t="s">
        <v>339</v>
      </c>
      <c r="D9" s="135" t="s">
        <v>338</v>
      </c>
      <c r="E9" s="135" t="s">
        <v>335</v>
      </c>
      <c r="F9" s="135" t="s">
        <v>336</v>
      </c>
      <c r="G9" s="135" t="s">
        <v>337</v>
      </c>
      <c r="I9" s="189"/>
      <c r="J9" s="5"/>
      <c r="K9" s="5"/>
      <c r="L9" s="5"/>
      <c r="M9" s="5"/>
      <c r="N9" s="5"/>
    </row>
    <row r="10" spans="2:14" s="31" customFormat="1" ht="12" customHeight="1">
      <c r="B10" s="212" t="s">
        <v>7</v>
      </c>
      <c r="C10" s="34">
        <f>IF(Sooviavaldus!C28="",IF(Заявление!C28="",IF(Application!C28="","",Application!C28),Заявление!C28),Sooviavaldus!C28)</f>
      </c>
      <c r="D10" s="34">
        <f>IF(Sooviavaldus!D28="",IF(Заявление!D28="",IF(Application!D28="","",Application!D28),Заявление!D28),Sooviavaldus!D28)</f>
      </c>
      <c r="E10" s="97">
        <f>IF(Sooviavaldus!E28="",IF(Заявление!E28="",IF(Application!E28="","",VLOOKUP(Application!E28,$K$118:$L$121,2,FALSE)),VLOOKUP(Заявление!E28,$J$118:$L$121,3,FALSE)),VLOOKUP(Sooviavaldus!E28,$I$118:$L$121,4,FALSE))</f>
      </c>
      <c r="F10" s="35">
        <f>IF(Sooviavaldus!F28="",IF(Заявление!F28="",IF(Application!F28="","",Application!F28),Заявление!F28),Sooviavaldus!F28)</f>
      </c>
      <c r="G10" s="266">
        <f>IF(Sooviavaldus!G28="",IF(Заявление!G28="",IF(Application!G28="","",Application!G28),Заявление!G28),Sooviavaldus!G28)</f>
      </c>
      <c r="H10" s="30"/>
      <c r="I10" s="189"/>
      <c r="J10" s="5"/>
      <c r="K10" s="5"/>
      <c r="L10" s="5"/>
      <c r="M10" s="5"/>
      <c r="N10" s="5"/>
    </row>
    <row r="11" spans="2:14" s="31" customFormat="1" ht="12" customHeight="1">
      <c r="B11" s="212" t="s">
        <v>8</v>
      </c>
      <c r="C11" s="34">
        <f>IF(Sooviavaldus!C29="",IF(Заявление!C29="",IF(Application!C29="","",Application!C29),Заявление!C29),Sooviavaldus!C29)</f>
      </c>
      <c r="D11" s="34">
        <f>IF(Sooviavaldus!D29="",IF(Заявление!D29="",IF(Application!D29="","",Application!D29),Заявление!D29),Sooviavaldus!D29)</f>
      </c>
      <c r="E11" s="97">
        <f>IF(Sooviavaldus!E29="",IF(Заявление!E29="",IF(Application!E29="","",VLOOKUP(Application!E29,$K$118:$L$121,2,FALSE)),VLOOKUP(Заявление!E29,$J$118:$L$121,3,FALSE)),VLOOKUP(Sooviavaldus!E29,$I$118:$L$121,4,FALSE))</f>
      </c>
      <c r="F11" s="35">
        <f>IF(Sooviavaldus!F29="",IF(Заявление!F29="",IF(Application!F29="","",Application!F29),Заявление!F29),Sooviavaldus!F29)</f>
      </c>
      <c r="G11" s="266">
        <f>IF(Sooviavaldus!G29="",IF(Заявление!G29="",IF(Application!G29="","",Application!G29),Заявление!G29),Sooviavaldus!G29)</f>
      </c>
      <c r="H11" s="30"/>
      <c r="I11" s="189"/>
      <c r="J11" s="5"/>
      <c r="K11" s="5"/>
      <c r="L11" s="5"/>
      <c r="M11" s="5"/>
      <c r="N11" s="5"/>
    </row>
    <row r="12" spans="2:10" s="31" customFormat="1" ht="12" customHeight="1">
      <c r="B12" s="212" t="s">
        <v>9</v>
      </c>
      <c r="C12" s="34">
        <f>IF(Sooviavaldus!C30="",IF(Заявление!C30="",IF(Application!C30="","",Application!C30),Заявление!C30),Sooviavaldus!C30)</f>
      </c>
      <c r="D12" s="34">
        <f>IF(Sooviavaldus!D30="",IF(Заявление!D30="",IF(Application!D30="","",Application!D30),Заявление!D30),Sooviavaldus!D30)</f>
      </c>
      <c r="E12" s="97">
        <f>IF(Sooviavaldus!E30="",IF(Заявление!E30="",IF(Application!E30="","",VLOOKUP(Application!E30,$K$118:$L$121,2,FALSE)),VLOOKUP(Заявление!E30,$J$118:$L$121,3,FALSE)),VLOOKUP(Sooviavaldus!E30,$I$118:$L$121,4,FALSE))</f>
      </c>
      <c r="F12" s="35">
        <f>IF(Sooviavaldus!F30="",IF(Заявление!F30="",IF(Application!F30="","",Application!F30),Заявление!F30),Sooviavaldus!F30)</f>
      </c>
      <c r="G12" s="266">
        <f>IF(Sooviavaldus!G30="",IF(Заявление!G30="",IF(Application!G30="","",Application!G30),Заявление!G30),Sooviavaldus!G30)</f>
      </c>
      <c r="H12" s="30"/>
      <c r="I12" s="191"/>
      <c r="J12" s="30"/>
    </row>
    <row r="13" spans="2:10" s="31" customFormat="1" ht="12" customHeight="1">
      <c r="B13" s="212" t="s">
        <v>10</v>
      </c>
      <c r="C13" s="34">
        <f>IF(Sooviavaldus!C31="",IF(Заявление!C31="",IF(Application!C31="","",Application!C31),Заявление!C31),Sooviavaldus!C31)</f>
      </c>
      <c r="D13" s="34">
        <f>IF(Sooviavaldus!D31="",IF(Заявление!D31="",IF(Application!D31="","",Application!D31),Заявление!D31),Sooviavaldus!D31)</f>
      </c>
      <c r="E13" s="97">
        <f>IF(Sooviavaldus!E31="",IF(Заявление!E31="",IF(Application!E31="","",VLOOKUP(Application!E31,$K$118:$L$121,2,FALSE)),VLOOKUP(Заявление!E31,$J$118:$L$121,3,FALSE)),VLOOKUP(Sooviavaldus!E31,$I$118:$L$121,4,FALSE))</f>
      </c>
      <c r="F13" s="35">
        <f>IF(Sooviavaldus!F31="",IF(Заявление!F31="",IF(Application!F31="","",Application!F31),Заявление!F31),Sooviavaldus!F31)</f>
      </c>
      <c r="G13" s="266">
        <f>IF(Sooviavaldus!G31="",IF(Заявление!G31="",IF(Application!G31="","",Application!G31),Заявление!G31),Sooviavaldus!G31)</f>
      </c>
      <c r="H13" s="30"/>
      <c r="I13" s="191"/>
      <c r="J13" s="30"/>
    </row>
    <row r="14" spans="2:10" s="31" customFormat="1" ht="12" customHeight="1">
      <c r="B14" s="212" t="s">
        <v>11</v>
      </c>
      <c r="C14" s="34">
        <f>IF(Sooviavaldus!C32="",IF(Заявление!C32="",IF(Application!C32="","",Application!C32),Заявление!C32),Sooviavaldus!C32)</f>
      </c>
      <c r="D14" s="34">
        <f>IF(Sooviavaldus!D32="",IF(Заявление!D32="",IF(Application!D32="","",Application!D32),Заявление!D32),Sooviavaldus!D32)</f>
      </c>
      <c r="E14" s="97">
        <f>IF(Sooviavaldus!E32="",IF(Заявление!E32="",IF(Application!E32="","",VLOOKUP(Application!E32,$K$118:$L$121,2,FALSE)),VLOOKUP(Заявление!E32,$J$118:$L$121,3,FALSE)),VLOOKUP(Sooviavaldus!E32,$I$118:$L$121,4,FALSE))</f>
      </c>
      <c r="F14" s="35">
        <f>IF(Sooviavaldus!F32="",IF(Заявление!F32="",IF(Application!F32="","",Application!F32),Заявление!F32),Sooviavaldus!F32)</f>
      </c>
      <c r="G14" s="266">
        <f>IF(Sooviavaldus!G32="",IF(Заявление!G32="",IF(Application!G32="","",Application!G32),Заявление!G32),Sooviavaldus!G32)</f>
      </c>
      <c r="H14" s="30"/>
      <c r="I14" s="191"/>
      <c r="J14" s="30"/>
    </row>
    <row r="15" spans="2:10" s="31" customFormat="1" ht="12" customHeight="1">
      <c r="B15" s="212" t="s">
        <v>12</v>
      </c>
      <c r="C15" s="34">
        <f>IF(Sooviavaldus!C33="",IF(Заявление!C33="",IF(Application!C33="","",Application!C33),Заявление!C33),Sooviavaldus!C33)</f>
      </c>
      <c r="D15" s="34">
        <f>IF(Sooviavaldus!D33="",IF(Заявление!D33="",IF(Application!D33="","",Application!D33),Заявление!D33),Sooviavaldus!D33)</f>
      </c>
      <c r="E15" s="97">
        <f>IF(Sooviavaldus!E33="",IF(Заявление!E33="",IF(Application!E33="","",VLOOKUP(Application!E33,$K$118:$L$121,2,FALSE)),VLOOKUP(Заявление!E33,$J$118:$L$121,3,FALSE)),VLOOKUP(Sooviavaldus!E33,$I$118:$L$121,4,FALSE))</f>
      </c>
      <c r="F15" s="35">
        <f>IF(Sooviavaldus!F33="",IF(Заявление!F33="",IF(Application!F33="","",Application!F33),Заявление!F33),Sooviavaldus!F33)</f>
      </c>
      <c r="G15" s="266">
        <f>IF(Sooviavaldus!G33="",IF(Заявление!G33="",IF(Application!G33="","",Application!G33),Заявление!G33),Sooviavaldus!G33)</f>
      </c>
      <c r="H15" s="30"/>
      <c r="I15" s="191"/>
      <c r="J15" s="30"/>
    </row>
    <row r="16" spans="2:10" s="31" customFormat="1" ht="12" customHeight="1">
      <c r="B16" s="212" t="s">
        <v>13</v>
      </c>
      <c r="C16" s="34">
        <f>IF(Sooviavaldus!C34="",IF(Заявление!C34="",IF(Application!C34="","",Application!C34),Заявление!C34),Sooviavaldus!C34)</f>
      </c>
      <c r="D16" s="34">
        <f>IF(Sooviavaldus!D34="",IF(Заявление!D34="",IF(Application!D34="","",Application!D34),Заявление!D34),Sooviavaldus!D34)</f>
      </c>
      <c r="E16" s="97">
        <f>IF(Sooviavaldus!E34="",IF(Заявление!E34="",IF(Application!E34="","",VLOOKUP(Application!E34,$K$118:$L$121,2,FALSE)),VLOOKUP(Заявление!E34,$J$118:$L$121,3,FALSE)),VLOOKUP(Sooviavaldus!E34,$I$118:$L$121,4,FALSE))</f>
      </c>
      <c r="F16" s="35">
        <f>IF(Sooviavaldus!F34="",IF(Заявление!F34="",IF(Application!F34="","",Application!F34),Заявление!F34),Sooviavaldus!F34)</f>
      </c>
      <c r="G16" s="266">
        <f>IF(Sooviavaldus!G34="",IF(Заявление!G34="",IF(Application!G34="","",Application!G34),Заявление!G34),Sooviavaldus!G34)</f>
      </c>
      <c r="H16" s="30"/>
      <c r="I16" s="191"/>
      <c r="J16" s="30"/>
    </row>
    <row r="17" spans="2:10" s="31" customFormat="1" ht="12" customHeight="1">
      <c r="B17" s="212" t="s">
        <v>14</v>
      </c>
      <c r="C17" s="34">
        <f>IF(Sooviavaldus!C35="",IF(Заявление!C35="",IF(Application!C35="","",Application!C35),Заявление!C35),Sooviavaldus!C35)</f>
      </c>
      <c r="D17" s="34">
        <f>IF(Sooviavaldus!D35="",IF(Заявление!D35="",IF(Application!D35="","",Application!D35),Заявление!D35),Sooviavaldus!D35)</f>
      </c>
      <c r="E17" s="97">
        <f>IF(Sooviavaldus!E35="",IF(Заявление!E35="",IF(Application!E35="","",VLOOKUP(Application!E35,$K$118:$L$121,2,FALSE)),VLOOKUP(Заявление!E35,$J$118:$L$121,3,FALSE)),VLOOKUP(Sooviavaldus!E35,$I$118:$L$121,4,FALSE))</f>
      </c>
      <c r="F17" s="35">
        <f>IF(Sooviavaldus!F35="",IF(Заявление!F35="",IF(Application!F35="","",Application!F35),Заявление!F35),Sooviavaldus!F35)</f>
      </c>
      <c r="G17" s="266">
        <f>IF(Sooviavaldus!G35="",IF(Заявление!G35="",IF(Application!G35="","",Application!G35),Заявление!G35),Sooviavaldus!G35)</f>
      </c>
      <c r="H17" s="30"/>
      <c r="I17" s="191"/>
      <c r="J17" s="30"/>
    </row>
    <row r="18" spans="2:10" s="31" customFormat="1" ht="12" customHeight="1">
      <c r="B18" s="212" t="s">
        <v>15</v>
      </c>
      <c r="C18" s="34">
        <f>IF(Sooviavaldus!C36="",IF(Заявление!C36="",IF(Application!C36="","",Application!C36),Заявление!C36),Sooviavaldus!C36)</f>
      </c>
      <c r="D18" s="34">
        <f>IF(Sooviavaldus!D36="",IF(Заявление!D36="",IF(Application!D36="","",Application!D36),Заявление!D36),Sooviavaldus!D36)</f>
      </c>
      <c r="E18" s="97">
        <f>IF(Sooviavaldus!E36="",IF(Заявление!E36="",IF(Application!E36="","",VLOOKUP(Application!E36,$K$118:$L$121,2,FALSE)),VLOOKUP(Заявление!E36,$J$118:$L$121,3,FALSE)),VLOOKUP(Sooviavaldus!E36,$I$118:$L$121,4,FALSE))</f>
      </c>
      <c r="F18" s="35">
        <f>IF(Sooviavaldus!F36="",IF(Заявление!F36="",IF(Application!F36="","",Application!F36),Заявление!F36),Sooviavaldus!F36)</f>
      </c>
      <c r="G18" s="266">
        <f>IF(Sooviavaldus!G36="",IF(Заявление!G36="",IF(Application!G36="","",Application!G36),Заявление!G36),Sooviavaldus!G36)</f>
      </c>
      <c r="H18" s="30"/>
      <c r="I18" s="191"/>
      <c r="J18" s="30"/>
    </row>
    <row r="19" spans="2:10" s="31" customFormat="1" ht="12" customHeight="1">
      <c r="B19" s="212" t="s">
        <v>16</v>
      </c>
      <c r="C19" s="34">
        <f>IF(Sooviavaldus!C37="",IF(Заявление!C37="",IF(Application!C37="","",Application!C37),Заявление!C37),Sooviavaldus!C37)</f>
      </c>
      <c r="D19" s="34">
        <f>IF(Sooviavaldus!D37="",IF(Заявление!D37="",IF(Application!D37="","",Application!D37),Заявление!D37),Sooviavaldus!D37)</f>
      </c>
      <c r="E19" s="97">
        <f>IF(Sooviavaldus!E37="",IF(Заявление!E37="",IF(Application!E37="","",VLOOKUP(Application!E37,$K$118:$L$121,2,FALSE)),VLOOKUP(Заявление!E37,$J$118:$L$121,3,FALSE)),VLOOKUP(Sooviavaldus!E37,$I$118:$L$121,4,FALSE))</f>
      </c>
      <c r="F19" s="35">
        <f>IF(Sooviavaldus!F37="",IF(Заявление!F37="",IF(Application!F37="","",Application!F37),Заявление!F37),Sooviavaldus!F37)</f>
      </c>
      <c r="G19" s="266">
        <f>IF(Sooviavaldus!G37="",IF(Заявление!G37="",IF(Application!G37="","",Application!G37),Заявление!G37),Sooviavaldus!G37)</f>
      </c>
      <c r="H19" s="30"/>
      <c r="I19" s="191"/>
      <c r="J19" s="30"/>
    </row>
    <row r="20" spans="2:10" s="31" customFormat="1" ht="12" customHeight="1">
      <c r="B20" s="212" t="s">
        <v>18</v>
      </c>
      <c r="C20" s="34">
        <f>IF(Sooviavaldus!C38="",IF(Заявление!C38="",IF(Application!C38="","",Application!C38),Заявление!C38),Sooviavaldus!C38)</f>
      </c>
      <c r="D20" s="34">
        <f>IF(Sooviavaldus!D38="",IF(Заявление!D38="",IF(Application!D38="","",Application!D38),Заявление!D38),Sooviavaldus!D38)</f>
      </c>
      <c r="E20" s="97">
        <f>IF(Sooviavaldus!E38="",IF(Заявление!E38="",IF(Application!E38="","",VLOOKUP(Application!E38,$K$118:$L$121,2,FALSE)),VLOOKUP(Заявление!E38,$J$118:$L$121,3,FALSE)),VLOOKUP(Sooviavaldus!E38,$I$118:$L$121,4,FALSE))</f>
      </c>
      <c r="F20" s="35">
        <f>IF(Sooviavaldus!F38="",IF(Заявление!F38="",IF(Application!F38="","",Application!F38),Заявление!F38),Sooviavaldus!F38)</f>
      </c>
      <c r="G20" s="266">
        <f>IF(Sooviavaldus!G38="",IF(Заявление!G38="",IF(Application!G38="","",Application!G38),Заявление!G38),Sooviavaldus!G38)</f>
      </c>
      <c r="H20" s="30"/>
      <c r="I20" s="191"/>
      <c r="J20" s="30"/>
    </row>
    <row r="21" spans="2:10" s="31" customFormat="1" ht="12" customHeight="1">
      <c r="B21" s="212" t="s">
        <v>19</v>
      </c>
      <c r="C21" s="34">
        <f>IF(Sooviavaldus!C39="",IF(Заявление!C39="",IF(Application!C39="","",Application!C39),Заявление!C39),Sooviavaldus!C39)</f>
      </c>
      <c r="D21" s="34">
        <f>IF(Sooviavaldus!D39="",IF(Заявление!D39="",IF(Application!D39="","",Application!D39),Заявление!D39),Sooviavaldus!D39)</f>
      </c>
      <c r="E21" s="97">
        <f>IF(Sooviavaldus!E39="",IF(Заявление!E39="",IF(Application!E39="","",VLOOKUP(Application!E39,$K$118:$L$121,2,FALSE)),VLOOKUP(Заявление!E39,$J$118:$L$121,3,FALSE)),VLOOKUP(Sooviavaldus!E39,$I$118:$L$121,4,FALSE))</f>
      </c>
      <c r="F21" s="35">
        <f>IF(Sooviavaldus!F39="",IF(Заявление!F39="",IF(Application!F39="","",Application!F39),Заявление!F39),Sooviavaldus!F39)</f>
      </c>
      <c r="G21" s="266">
        <f>IF(Sooviavaldus!G39="",IF(Заявление!G39="",IF(Application!G39="","",Application!G39),Заявление!G39),Sooviavaldus!G39)</f>
      </c>
      <c r="H21" s="30"/>
      <c r="I21" s="191"/>
      <c r="J21" s="30"/>
    </row>
    <row r="22" spans="2:10" s="31" customFormat="1" ht="12" customHeight="1">
      <c r="B22" s="212" t="s">
        <v>20</v>
      </c>
      <c r="C22" s="34">
        <f>IF(Sooviavaldus!C40="",IF(Заявление!C40="",IF(Application!C40="","",Application!C40),Заявление!C40),Sooviavaldus!C40)</f>
      </c>
      <c r="D22" s="34">
        <f>IF(Sooviavaldus!D40="",IF(Заявление!D40="",IF(Application!D40="","",Application!D40),Заявление!D40),Sooviavaldus!D40)</f>
      </c>
      <c r="E22" s="97">
        <f>IF(Sooviavaldus!E40="",IF(Заявление!E40="",IF(Application!E40="","",VLOOKUP(Application!E40,$K$118:$L$121,2,FALSE)),VLOOKUP(Заявление!E40,$J$118:$L$121,3,FALSE)),VLOOKUP(Sooviavaldus!E40,$I$118:$L$121,4,FALSE))</f>
      </c>
      <c r="F22" s="35">
        <f>IF(Sooviavaldus!F40="",IF(Заявление!F40="",IF(Application!F40="","",Application!F40),Заявление!F40),Sooviavaldus!F40)</f>
      </c>
      <c r="G22" s="266">
        <f>IF(Sooviavaldus!G40="",IF(Заявление!G40="",IF(Application!G40="","",Application!G40),Заявление!G40),Sooviavaldus!G40)</f>
      </c>
      <c r="H22" s="30"/>
      <c r="I22" s="191"/>
      <c r="J22" s="30"/>
    </row>
    <row r="23" spans="2:10" s="31" customFormat="1" ht="12" customHeight="1">
      <c r="B23" s="212" t="s">
        <v>21</v>
      </c>
      <c r="C23" s="34">
        <f>IF(Sooviavaldus!C41="",IF(Заявление!C41="",IF(Application!C41="","",Application!C41),Заявление!C41),Sooviavaldus!C41)</f>
      </c>
      <c r="D23" s="34">
        <f>IF(Sooviavaldus!D41="",IF(Заявление!D41="",IF(Application!D41="","",Application!D41),Заявление!D41),Sooviavaldus!D41)</f>
      </c>
      <c r="E23" s="97">
        <f>IF(Sooviavaldus!E41="",IF(Заявление!E41="",IF(Application!E41="","",VLOOKUP(Application!E41,$K$118:$L$121,2,FALSE)),VLOOKUP(Заявление!E41,$J$118:$L$121,3,FALSE)),VLOOKUP(Sooviavaldus!E41,$I$118:$L$121,4,FALSE))</f>
      </c>
      <c r="F23" s="35">
        <f>IF(Sooviavaldus!F41="",IF(Заявление!F41="",IF(Application!F41="","",Application!F41),Заявление!F41),Sooviavaldus!F41)</f>
      </c>
      <c r="G23" s="266">
        <f>IF(Sooviavaldus!G41="",IF(Заявление!G41="",IF(Application!G41="","",Application!G41),Заявление!G41),Sooviavaldus!G41)</f>
      </c>
      <c r="H23" s="30"/>
      <c r="I23" s="191"/>
      <c r="J23" s="30"/>
    </row>
    <row r="24" spans="2:10" s="31" customFormat="1" ht="12" customHeight="1">
      <c r="B24" s="212" t="s">
        <v>22</v>
      </c>
      <c r="C24" s="34">
        <f>IF(Sooviavaldus!C42="",IF(Заявление!C42="",IF(Application!C42="","",Application!C42),Заявление!C42),Sooviavaldus!C42)</f>
      </c>
      <c r="D24" s="34">
        <f>IF(Sooviavaldus!D42="",IF(Заявление!D42="",IF(Application!D42="","",Application!D42),Заявление!D42),Sooviavaldus!D42)</f>
      </c>
      <c r="E24" s="97">
        <f>IF(Sooviavaldus!E42="",IF(Заявление!E42="",IF(Application!E42="","",VLOOKUP(Application!E42,$K$118:$L$121,2,FALSE)),VLOOKUP(Заявление!E42,$J$118:$L$121,3,FALSE)),VLOOKUP(Sooviavaldus!E42,$I$118:$L$121,4,FALSE))</f>
      </c>
      <c r="F24" s="35">
        <f>IF(Sooviavaldus!F42="",IF(Заявление!F42="",IF(Application!F42="","",Application!F42),Заявление!F42),Sooviavaldus!F42)</f>
      </c>
      <c r="G24" s="266">
        <f>IF(Sooviavaldus!G42="",IF(Заявление!G42="",IF(Application!G42="","",Application!G42),Заявление!G42),Sooviavaldus!G42)</f>
      </c>
      <c r="H24" s="30"/>
      <c r="I24" s="191"/>
      <c r="J24" s="30"/>
    </row>
    <row r="25" spans="2:10" s="31" customFormat="1" ht="12" customHeight="1">
      <c r="B25" s="212" t="s">
        <v>23</v>
      </c>
      <c r="C25" s="36"/>
      <c r="D25" s="37"/>
      <c r="E25" s="97"/>
      <c r="F25" s="37"/>
      <c r="G25" s="214"/>
      <c r="H25" s="30"/>
      <c r="I25" s="191"/>
      <c r="J25" s="30"/>
    </row>
    <row r="26" spans="2:10" s="31" customFormat="1" ht="12" customHeight="1">
      <c r="B26" s="212" t="s">
        <v>24</v>
      </c>
      <c r="C26" s="36"/>
      <c r="D26" s="37"/>
      <c r="E26" s="97"/>
      <c r="F26" s="37"/>
      <c r="G26" s="214"/>
      <c r="H26" s="30"/>
      <c r="I26" s="191"/>
      <c r="J26" s="30"/>
    </row>
    <row r="27" spans="2:10" s="31" customFormat="1" ht="12" customHeight="1">
      <c r="B27" s="212" t="s">
        <v>25</v>
      </c>
      <c r="C27" s="36"/>
      <c r="D27" s="37"/>
      <c r="E27" s="97"/>
      <c r="F27" s="37"/>
      <c r="G27" s="214"/>
      <c r="H27" s="30"/>
      <c r="I27" s="191"/>
      <c r="J27" s="30"/>
    </row>
    <row r="28" spans="2:10" s="31" customFormat="1" ht="12" customHeight="1">
      <c r="B28" s="212" t="s">
        <v>26</v>
      </c>
      <c r="C28" s="36"/>
      <c r="D28" s="37"/>
      <c r="E28" s="97"/>
      <c r="F28" s="37"/>
      <c r="G28" s="214"/>
      <c r="H28" s="30"/>
      <c r="I28" s="191"/>
      <c r="J28" s="30"/>
    </row>
    <row r="29" spans="2:10" s="31" customFormat="1" ht="12" customHeight="1">
      <c r="B29" s="212" t="s">
        <v>27</v>
      </c>
      <c r="C29" s="36"/>
      <c r="D29" s="37"/>
      <c r="E29" s="97"/>
      <c r="F29" s="37"/>
      <c r="G29" s="214"/>
      <c r="H29" s="30"/>
      <c r="I29" s="191"/>
      <c r="J29" s="30"/>
    </row>
    <row r="30" spans="2:10" s="31" customFormat="1" ht="12" customHeight="1">
      <c r="B30" s="212" t="s">
        <v>28</v>
      </c>
      <c r="C30" s="34"/>
      <c r="D30" s="35"/>
      <c r="E30" s="97"/>
      <c r="F30" s="35"/>
      <c r="G30" s="213"/>
      <c r="H30" s="30"/>
      <c r="I30" s="191"/>
      <c r="J30" s="30"/>
    </row>
    <row r="31" spans="2:10" s="31" customFormat="1" ht="12" customHeight="1">
      <c r="B31" s="212" t="s">
        <v>32</v>
      </c>
      <c r="C31" s="36"/>
      <c r="D31" s="37"/>
      <c r="E31" s="97"/>
      <c r="F31" s="37"/>
      <c r="G31" s="214"/>
      <c r="H31" s="30"/>
      <c r="I31" s="191"/>
      <c r="J31" s="30"/>
    </row>
    <row r="32" spans="2:10" s="31" customFormat="1" ht="12" customHeight="1">
      <c r="B32" s="212" t="s">
        <v>29</v>
      </c>
      <c r="C32" s="36"/>
      <c r="D32" s="37"/>
      <c r="E32" s="97"/>
      <c r="F32" s="37"/>
      <c r="G32" s="214"/>
      <c r="H32" s="30"/>
      <c r="I32" s="191"/>
      <c r="J32" s="30"/>
    </row>
    <row r="33" spans="2:10" s="31" customFormat="1" ht="12" customHeight="1">
      <c r="B33" s="212" t="s">
        <v>30</v>
      </c>
      <c r="C33" s="36"/>
      <c r="D33" s="37"/>
      <c r="E33" s="97"/>
      <c r="F33" s="37"/>
      <c r="G33" s="214"/>
      <c r="H33" s="30"/>
      <c r="I33" s="191"/>
      <c r="J33" s="30"/>
    </row>
    <row r="34" spans="2:10" s="31" customFormat="1" ht="12" customHeight="1">
      <c r="B34" s="212" t="s">
        <v>31</v>
      </c>
      <c r="C34" s="36"/>
      <c r="D34" s="37"/>
      <c r="E34" s="97"/>
      <c r="F34" s="37"/>
      <c r="G34" s="214"/>
      <c r="H34" s="30"/>
      <c r="I34" s="191"/>
      <c r="J34" s="30"/>
    </row>
    <row r="35" spans="2:10" s="31" customFormat="1" ht="12" customHeight="1">
      <c r="B35" s="212" t="s">
        <v>33</v>
      </c>
      <c r="C35" s="36"/>
      <c r="D35" s="37"/>
      <c r="E35" s="97"/>
      <c r="F35" s="37"/>
      <c r="G35" s="214"/>
      <c r="H35" s="30"/>
      <c r="I35" s="191"/>
      <c r="J35" s="30"/>
    </row>
    <row r="36" spans="2:10" s="31" customFormat="1" ht="12" customHeight="1">
      <c r="B36" s="212" t="s">
        <v>34</v>
      </c>
      <c r="C36" s="36"/>
      <c r="D36" s="37"/>
      <c r="E36" s="97"/>
      <c r="F36" s="37"/>
      <c r="G36" s="214"/>
      <c r="H36" s="30"/>
      <c r="I36" s="191"/>
      <c r="J36" s="30"/>
    </row>
    <row r="37" spans="2:10" s="31" customFormat="1" ht="12" customHeight="1">
      <c r="B37" s="212" t="s">
        <v>35</v>
      </c>
      <c r="C37" s="36"/>
      <c r="D37" s="37"/>
      <c r="E37" s="97"/>
      <c r="F37" s="37"/>
      <c r="G37" s="214"/>
      <c r="H37" s="30"/>
      <c r="I37" s="191"/>
      <c r="J37" s="30"/>
    </row>
    <row r="38" spans="2:10" s="31" customFormat="1" ht="12" customHeight="1">
      <c r="B38" s="212" t="s">
        <v>36</v>
      </c>
      <c r="C38" s="36"/>
      <c r="D38" s="37"/>
      <c r="E38" s="97"/>
      <c r="F38" s="37"/>
      <c r="G38" s="214"/>
      <c r="H38" s="30"/>
      <c r="I38" s="191"/>
      <c r="J38" s="30"/>
    </row>
    <row r="39" spans="2:10" s="31" customFormat="1" ht="12" customHeight="1">
      <c r="B39" s="212" t="s">
        <v>37</v>
      </c>
      <c r="C39" s="36"/>
      <c r="D39" s="37"/>
      <c r="E39" s="97"/>
      <c r="F39" s="37"/>
      <c r="G39" s="214"/>
      <c r="H39" s="30"/>
      <c r="I39" s="191"/>
      <c r="J39" s="30"/>
    </row>
    <row r="40" spans="2:10" s="31" customFormat="1" ht="12" customHeight="1">
      <c r="B40" s="212" t="s">
        <v>38</v>
      </c>
      <c r="C40" s="34"/>
      <c r="D40" s="35"/>
      <c r="E40" s="97"/>
      <c r="F40" s="35"/>
      <c r="G40" s="213"/>
      <c r="H40" s="30"/>
      <c r="I40" s="191"/>
      <c r="J40" s="30"/>
    </row>
    <row r="41" spans="2:10" s="31" customFormat="1" ht="12" customHeight="1">
      <c r="B41" s="212" t="s">
        <v>39</v>
      </c>
      <c r="C41" s="36"/>
      <c r="D41" s="37"/>
      <c r="E41" s="97"/>
      <c r="F41" s="37"/>
      <c r="G41" s="214"/>
      <c r="H41" s="30"/>
      <c r="I41" s="191"/>
      <c r="J41" s="30"/>
    </row>
    <row r="42" spans="2:10" s="31" customFormat="1" ht="12" customHeight="1">
      <c r="B42" s="212" t="s">
        <v>40</v>
      </c>
      <c r="C42" s="36"/>
      <c r="D42" s="37"/>
      <c r="E42" s="97"/>
      <c r="F42" s="37"/>
      <c r="G42" s="214"/>
      <c r="H42" s="30"/>
      <c r="I42" s="191"/>
      <c r="J42" s="30"/>
    </row>
    <row r="43" spans="2:10" s="31" customFormat="1" ht="12" customHeight="1">
      <c r="B43" s="212" t="s">
        <v>41</v>
      </c>
      <c r="C43" s="36"/>
      <c r="D43" s="37"/>
      <c r="E43" s="97"/>
      <c r="F43" s="37"/>
      <c r="G43" s="214"/>
      <c r="H43" s="30"/>
      <c r="I43" s="191"/>
      <c r="J43" s="30"/>
    </row>
    <row r="44" spans="2:10" s="31" customFormat="1" ht="12" customHeight="1">
      <c r="B44" s="212" t="s">
        <v>42</v>
      </c>
      <c r="C44" s="36"/>
      <c r="D44" s="37"/>
      <c r="E44" s="97"/>
      <c r="F44" s="37"/>
      <c r="G44" s="214"/>
      <c r="H44" s="30"/>
      <c r="I44" s="191"/>
      <c r="J44" s="30"/>
    </row>
    <row r="45" spans="2:10" s="31" customFormat="1" ht="12" customHeight="1">
      <c r="B45" s="212" t="s">
        <v>43</v>
      </c>
      <c r="C45" s="36"/>
      <c r="D45" s="37"/>
      <c r="E45" s="97"/>
      <c r="F45" s="37"/>
      <c r="G45" s="214"/>
      <c r="H45" s="30"/>
      <c r="I45" s="191"/>
      <c r="J45" s="30"/>
    </row>
    <row r="46" spans="2:10" s="31" customFormat="1" ht="12" customHeight="1">
      <c r="B46" s="212" t="s">
        <v>44</v>
      </c>
      <c r="C46" s="36"/>
      <c r="D46" s="37"/>
      <c r="E46" s="97"/>
      <c r="F46" s="37"/>
      <c r="G46" s="214"/>
      <c r="H46" s="30"/>
      <c r="I46" s="191"/>
      <c r="J46" s="30"/>
    </row>
    <row r="47" spans="2:10" s="31" customFormat="1" ht="12" customHeight="1">
      <c r="B47" s="212" t="s">
        <v>45</v>
      </c>
      <c r="C47" s="36"/>
      <c r="D47" s="37"/>
      <c r="E47" s="97"/>
      <c r="F47" s="37"/>
      <c r="G47" s="214"/>
      <c r="H47" s="30"/>
      <c r="I47" s="191"/>
      <c r="J47" s="30"/>
    </row>
    <row r="48" spans="2:10" s="31" customFormat="1" ht="12" customHeight="1">
      <c r="B48" s="212" t="s">
        <v>46</v>
      </c>
      <c r="C48" s="36"/>
      <c r="D48" s="37"/>
      <c r="E48" s="97"/>
      <c r="F48" s="37"/>
      <c r="G48" s="214"/>
      <c r="H48" s="30"/>
      <c r="I48" s="191"/>
      <c r="J48" s="30"/>
    </row>
    <row r="49" spans="2:10" s="31" customFormat="1" ht="12" customHeight="1">
      <c r="B49" s="212" t="s">
        <v>47</v>
      </c>
      <c r="C49" s="36"/>
      <c r="D49" s="37"/>
      <c r="E49" s="97"/>
      <c r="F49" s="37"/>
      <c r="G49" s="214"/>
      <c r="H49" s="30"/>
      <c r="I49" s="191"/>
      <c r="J49" s="30"/>
    </row>
    <row r="50" spans="2:10" s="31" customFormat="1" ht="12" customHeight="1">
      <c r="B50" s="212" t="s">
        <v>48</v>
      </c>
      <c r="C50" s="34"/>
      <c r="D50" s="35"/>
      <c r="E50" s="97"/>
      <c r="F50" s="35"/>
      <c r="G50" s="213"/>
      <c r="H50" s="30"/>
      <c r="I50" s="191"/>
      <c r="J50" s="30"/>
    </row>
    <row r="51" spans="2:10" s="31" customFormat="1" ht="12" customHeight="1">
      <c r="B51" s="212" t="s">
        <v>49</v>
      </c>
      <c r="C51" s="36"/>
      <c r="D51" s="37"/>
      <c r="E51" s="97"/>
      <c r="F51" s="37"/>
      <c r="G51" s="214"/>
      <c r="H51" s="30"/>
      <c r="I51" s="191"/>
      <c r="J51" s="30"/>
    </row>
    <row r="52" spans="2:10" s="31" customFormat="1" ht="12" customHeight="1">
      <c r="B52" s="212" t="s">
        <v>50</v>
      </c>
      <c r="C52" s="36"/>
      <c r="D52" s="37"/>
      <c r="E52" s="97"/>
      <c r="F52" s="37"/>
      <c r="G52" s="214"/>
      <c r="H52" s="30"/>
      <c r="I52" s="191"/>
      <c r="J52" s="30"/>
    </row>
    <row r="53" spans="2:10" s="31" customFormat="1" ht="12" customHeight="1">
      <c r="B53" s="212" t="s">
        <v>51</v>
      </c>
      <c r="C53" s="36"/>
      <c r="D53" s="37"/>
      <c r="E53" s="97"/>
      <c r="F53" s="37"/>
      <c r="G53" s="214"/>
      <c r="H53" s="30"/>
      <c r="I53" s="191"/>
      <c r="J53" s="30"/>
    </row>
    <row r="54" spans="2:10" s="31" customFormat="1" ht="12" customHeight="1">
      <c r="B54" s="212" t="s">
        <v>52</v>
      </c>
      <c r="C54" s="36"/>
      <c r="D54" s="37"/>
      <c r="E54" s="97"/>
      <c r="F54" s="37"/>
      <c r="G54" s="214"/>
      <c r="H54" s="30"/>
      <c r="I54" s="191"/>
      <c r="J54" s="30"/>
    </row>
    <row r="55" spans="2:10" s="31" customFormat="1" ht="12" customHeight="1">
      <c r="B55" s="212" t="s">
        <v>53</v>
      </c>
      <c r="C55" s="36"/>
      <c r="D55" s="37"/>
      <c r="E55" s="97"/>
      <c r="F55" s="37"/>
      <c r="G55" s="214"/>
      <c r="H55" s="30"/>
      <c r="I55" s="191"/>
      <c r="J55" s="30"/>
    </row>
    <row r="56" spans="2:10" s="31" customFormat="1" ht="12" customHeight="1">
      <c r="B56" s="212" t="s">
        <v>54</v>
      </c>
      <c r="C56" s="36"/>
      <c r="D56" s="37"/>
      <c r="E56" s="97"/>
      <c r="F56" s="37"/>
      <c r="G56" s="214"/>
      <c r="H56" s="30"/>
      <c r="I56" s="191"/>
      <c r="J56" s="30"/>
    </row>
    <row r="57" spans="2:10" s="31" customFormat="1" ht="12" customHeight="1">
      <c r="B57" s="212" t="s">
        <v>55</v>
      </c>
      <c r="C57" s="36"/>
      <c r="D57" s="37"/>
      <c r="E57" s="97"/>
      <c r="F57" s="37"/>
      <c r="G57" s="214"/>
      <c r="H57" s="30"/>
      <c r="I57" s="191"/>
      <c r="J57" s="30"/>
    </row>
    <row r="58" spans="2:10" s="31" customFormat="1" ht="12" customHeight="1">
      <c r="B58" s="212" t="s">
        <v>56</v>
      </c>
      <c r="C58" s="36"/>
      <c r="D58" s="37"/>
      <c r="E58" s="97"/>
      <c r="F58" s="37"/>
      <c r="G58" s="214"/>
      <c r="H58" s="30"/>
      <c r="I58" s="191"/>
      <c r="J58" s="30"/>
    </row>
    <row r="59" spans="2:10" s="31" customFormat="1" ht="12" customHeight="1">
      <c r="B59" s="212" t="s">
        <v>57</v>
      </c>
      <c r="C59" s="36"/>
      <c r="D59" s="37"/>
      <c r="E59" s="97"/>
      <c r="F59" s="37"/>
      <c r="G59" s="214"/>
      <c r="H59" s="30"/>
      <c r="I59" s="191"/>
      <c r="J59" s="30"/>
    </row>
    <row r="60" spans="2:10" s="31" customFormat="1" ht="12" customHeight="1">
      <c r="B60" s="212" t="s">
        <v>58</v>
      </c>
      <c r="C60" s="34"/>
      <c r="D60" s="35"/>
      <c r="E60" s="97"/>
      <c r="F60" s="35"/>
      <c r="G60" s="213"/>
      <c r="H60" s="30"/>
      <c r="I60" s="191"/>
      <c r="J60" s="30"/>
    </row>
    <row r="61" spans="2:10" s="31" customFormat="1" ht="12" customHeight="1">
      <c r="B61" s="212" t="s">
        <v>59</v>
      </c>
      <c r="C61" s="36"/>
      <c r="D61" s="37"/>
      <c r="E61" s="98"/>
      <c r="F61" s="37"/>
      <c r="G61" s="214"/>
      <c r="H61" s="30"/>
      <c r="I61" s="191"/>
      <c r="J61" s="30"/>
    </row>
    <row r="62" spans="2:10" s="31" customFormat="1" ht="12" customHeight="1">
      <c r="B62" s="212" t="s">
        <v>60</v>
      </c>
      <c r="C62" s="34"/>
      <c r="D62" s="35"/>
      <c r="E62" s="97"/>
      <c r="F62" s="35"/>
      <c r="G62" s="213"/>
      <c r="H62" s="30"/>
      <c r="I62" s="191"/>
      <c r="J62" s="30"/>
    </row>
    <row r="63" spans="2:10" s="31" customFormat="1" ht="12" customHeight="1">
      <c r="B63" s="212" t="s">
        <v>61</v>
      </c>
      <c r="C63" s="36"/>
      <c r="D63" s="37"/>
      <c r="E63" s="97"/>
      <c r="F63" s="37"/>
      <c r="G63" s="214"/>
      <c r="H63" s="30"/>
      <c r="I63" s="191"/>
      <c r="J63" s="30"/>
    </row>
    <row r="64" spans="2:10" s="31" customFormat="1" ht="12" customHeight="1">
      <c r="B64" s="212" t="s">
        <v>62</v>
      </c>
      <c r="C64" s="36"/>
      <c r="D64" s="37"/>
      <c r="E64" s="97"/>
      <c r="F64" s="37"/>
      <c r="G64" s="214"/>
      <c r="H64" s="30"/>
      <c r="I64" s="191"/>
      <c r="J64" s="30"/>
    </row>
    <row r="65" spans="2:10" s="31" customFormat="1" ht="12" customHeight="1">
      <c r="B65" s="212" t="s">
        <v>63</v>
      </c>
      <c r="C65" s="36"/>
      <c r="D65" s="37"/>
      <c r="E65" s="97"/>
      <c r="F65" s="37"/>
      <c r="G65" s="214"/>
      <c r="H65" s="30"/>
      <c r="I65" s="191"/>
      <c r="J65" s="30"/>
    </row>
    <row r="66" spans="2:10" s="31" customFormat="1" ht="12" customHeight="1">
      <c r="B66" s="212" t="s">
        <v>64</v>
      </c>
      <c r="C66" s="36"/>
      <c r="D66" s="37"/>
      <c r="E66" s="97"/>
      <c r="F66" s="37"/>
      <c r="G66" s="214"/>
      <c r="H66" s="30"/>
      <c r="I66" s="191"/>
      <c r="J66" s="30"/>
    </row>
    <row r="67" spans="2:10" s="31" customFormat="1" ht="12" customHeight="1">
      <c r="B67" s="212" t="s">
        <v>65</v>
      </c>
      <c r="C67" s="36"/>
      <c r="D67" s="37"/>
      <c r="E67" s="97"/>
      <c r="F67" s="37"/>
      <c r="G67" s="214"/>
      <c r="H67" s="30"/>
      <c r="I67" s="191"/>
      <c r="J67" s="30"/>
    </row>
    <row r="68" spans="2:10" s="31" customFormat="1" ht="12" customHeight="1">
      <c r="B68" s="212" t="s">
        <v>66</v>
      </c>
      <c r="C68" s="36"/>
      <c r="D68" s="37"/>
      <c r="E68" s="97"/>
      <c r="F68" s="37"/>
      <c r="G68" s="214"/>
      <c r="H68" s="30"/>
      <c r="I68" s="191"/>
      <c r="J68" s="30"/>
    </row>
    <row r="69" spans="2:10" s="31" customFormat="1" ht="12" customHeight="1">
      <c r="B69" s="212" t="s">
        <v>67</v>
      </c>
      <c r="C69" s="36"/>
      <c r="D69" s="37"/>
      <c r="E69" s="97"/>
      <c r="F69" s="37"/>
      <c r="G69" s="214"/>
      <c r="H69" s="30"/>
      <c r="I69" s="191"/>
      <c r="J69" s="30"/>
    </row>
    <row r="70" spans="2:10" s="31" customFormat="1" ht="12" customHeight="1">
      <c r="B70" s="212" t="s">
        <v>68</v>
      </c>
      <c r="C70" s="34"/>
      <c r="D70" s="35"/>
      <c r="E70" s="97"/>
      <c r="F70" s="35"/>
      <c r="G70" s="213"/>
      <c r="H70" s="30"/>
      <c r="I70" s="191"/>
      <c r="J70" s="30"/>
    </row>
    <row r="71" spans="2:10" s="31" customFormat="1" ht="12" customHeight="1">
      <c r="B71" s="212" t="s">
        <v>69</v>
      </c>
      <c r="C71" s="36"/>
      <c r="D71" s="37"/>
      <c r="E71" s="97"/>
      <c r="F71" s="37"/>
      <c r="G71" s="214"/>
      <c r="H71" s="30"/>
      <c r="I71" s="191"/>
      <c r="J71" s="30"/>
    </row>
    <row r="72" spans="2:10" s="31" customFormat="1" ht="12" customHeight="1">
      <c r="B72" s="212" t="s">
        <v>70</v>
      </c>
      <c r="C72" s="36"/>
      <c r="D72" s="37"/>
      <c r="E72" s="97"/>
      <c r="F72" s="37"/>
      <c r="G72" s="214"/>
      <c r="H72" s="30"/>
      <c r="I72" s="191"/>
      <c r="J72" s="30"/>
    </row>
    <row r="73" spans="2:10" s="31" customFormat="1" ht="12" customHeight="1">
      <c r="B73" s="212" t="s">
        <v>71</v>
      </c>
      <c r="C73" s="36"/>
      <c r="D73" s="37"/>
      <c r="E73" s="97"/>
      <c r="F73" s="37"/>
      <c r="G73" s="214"/>
      <c r="H73" s="30"/>
      <c r="I73" s="191"/>
      <c r="J73" s="30"/>
    </row>
    <row r="74" spans="2:10" s="31" customFormat="1" ht="12" customHeight="1">
      <c r="B74" s="212" t="s">
        <v>72</v>
      </c>
      <c r="C74" s="36"/>
      <c r="D74" s="37"/>
      <c r="E74" s="97"/>
      <c r="F74" s="37"/>
      <c r="G74" s="214"/>
      <c r="H74" s="30"/>
      <c r="I74" s="191"/>
      <c r="J74" s="30"/>
    </row>
    <row r="75" spans="2:10" s="31" customFormat="1" ht="12" customHeight="1">
      <c r="B75" s="212" t="s">
        <v>73</v>
      </c>
      <c r="C75" s="36"/>
      <c r="D75" s="37"/>
      <c r="E75" s="97"/>
      <c r="F75" s="37"/>
      <c r="G75" s="214"/>
      <c r="H75" s="30"/>
      <c r="I75" s="191"/>
      <c r="J75" s="30"/>
    </row>
    <row r="76" spans="2:10" s="31" customFormat="1" ht="12" customHeight="1">
      <c r="B76" s="212" t="s">
        <v>74</v>
      </c>
      <c r="C76" s="36"/>
      <c r="D76" s="37"/>
      <c r="E76" s="97"/>
      <c r="F76" s="37"/>
      <c r="G76" s="214"/>
      <c r="H76" s="30"/>
      <c r="I76" s="191"/>
      <c r="J76" s="30"/>
    </row>
    <row r="77" spans="2:10" s="31" customFormat="1" ht="12" customHeight="1">
      <c r="B77" s="212" t="s">
        <v>75</v>
      </c>
      <c r="C77" s="36"/>
      <c r="D77" s="37"/>
      <c r="E77" s="97"/>
      <c r="F77" s="37"/>
      <c r="G77" s="214"/>
      <c r="H77" s="30"/>
      <c r="I77" s="191"/>
      <c r="J77" s="30"/>
    </row>
    <row r="78" spans="2:10" s="31" customFormat="1" ht="12" customHeight="1">
      <c r="B78" s="212" t="s">
        <v>76</v>
      </c>
      <c r="C78" s="36"/>
      <c r="D78" s="37"/>
      <c r="E78" s="97"/>
      <c r="F78" s="37"/>
      <c r="G78" s="214"/>
      <c r="H78" s="30"/>
      <c r="I78" s="191"/>
      <c r="J78" s="30"/>
    </row>
    <row r="79" spans="2:10" s="31" customFormat="1" ht="12" customHeight="1">
      <c r="B79" s="212" t="s">
        <v>77</v>
      </c>
      <c r="C79" s="36"/>
      <c r="D79" s="37"/>
      <c r="E79" s="97"/>
      <c r="F79" s="37"/>
      <c r="G79" s="214"/>
      <c r="H79" s="30"/>
      <c r="I79" s="191"/>
      <c r="J79" s="30"/>
    </row>
    <row r="80" spans="2:10" s="31" customFormat="1" ht="12" customHeight="1">
      <c r="B80" s="212" t="s">
        <v>78</v>
      </c>
      <c r="C80" s="34"/>
      <c r="D80" s="35"/>
      <c r="E80" s="97"/>
      <c r="F80" s="35"/>
      <c r="G80" s="213"/>
      <c r="H80" s="30"/>
      <c r="I80" s="191"/>
      <c r="J80" s="30"/>
    </row>
    <row r="81" spans="2:10" s="31" customFormat="1" ht="12" customHeight="1">
      <c r="B81" s="212" t="s">
        <v>79</v>
      </c>
      <c r="C81" s="36"/>
      <c r="D81" s="37"/>
      <c r="E81" s="97"/>
      <c r="F81" s="37"/>
      <c r="G81" s="214"/>
      <c r="H81" s="30"/>
      <c r="I81" s="191"/>
      <c r="J81" s="30"/>
    </row>
    <row r="82" spans="2:10" s="31" customFormat="1" ht="12" customHeight="1">
      <c r="B82" s="212" t="s">
        <v>80</v>
      </c>
      <c r="C82" s="36"/>
      <c r="D82" s="37"/>
      <c r="E82" s="97"/>
      <c r="F82" s="37"/>
      <c r="G82" s="214"/>
      <c r="H82" s="30"/>
      <c r="I82" s="191"/>
      <c r="J82" s="30"/>
    </row>
    <row r="83" spans="2:10" s="31" customFormat="1" ht="12" customHeight="1">
      <c r="B83" s="212" t="s">
        <v>81</v>
      </c>
      <c r="C83" s="36"/>
      <c r="D83" s="37"/>
      <c r="E83" s="97"/>
      <c r="F83" s="37"/>
      <c r="G83" s="214"/>
      <c r="H83" s="30"/>
      <c r="I83" s="191"/>
      <c r="J83" s="30"/>
    </row>
    <row r="84" spans="2:10" s="31" customFormat="1" ht="12" customHeight="1">
      <c r="B84" s="212" t="s">
        <v>82</v>
      </c>
      <c r="C84" s="36"/>
      <c r="D84" s="37"/>
      <c r="E84" s="97"/>
      <c r="F84" s="37"/>
      <c r="G84" s="214"/>
      <c r="H84" s="30"/>
      <c r="I84" s="191"/>
      <c r="J84" s="30"/>
    </row>
    <row r="85" spans="2:10" s="31" customFormat="1" ht="12" customHeight="1">
      <c r="B85" s="212" t="s">
        <v>83</v>
      </c>
      <c r="C85" s="36"/>
      <c r="D85" s="37"/>
      <c r="E85" s="97"/>
      <c r="F85" s="37"/>
      <c r="G85" s="214"/>
      <c r="H85" s="30"/>
      <c r="I85" s="191"/>
      <c r="J85" s="30"/>
    </row>
    <row r="86" spans="2:10" s="31" customFormat="1" ht="12" customHeight="1">
      <c r="B86" s="212" t="s">
        <v>84</v>
      </c>
      <c r="C86" s="36"/>
      <c r="D86" s="37"/>
      <c r="E86" s="97"/>
      <c r="F86" s="37"/>
      <c r="G86" s="214"/>
      <c r="H86" s="30"/>
      <c r="I86" s="191"/>
      <c r="J86" s="30"/>
    </row>
    <row r="87" spans="2:10" s="31" customFormat="1" ht="12" customHeight="1">
      <c r="B87" s="212" t="s">
        <v>85</v>
      </c>
      <c r="C87" s="36"/>
      <c r="D87" s="37"/>
      <c r="E87" s="97"/>
      <c r="F87" s="37"/>
      <c r="G87" s="214"/>
      <c r="H87" s="30"/>
      <c r="I87" s="191"/>
      <c r="J87" s="30"/>
    </row>
    <row r="88" spans="2:10" s="31" customFormat="1" ht="12" customHeight="1">
      <c r="B88" s="212" t="s">
        <v>86</v>
      </c>
      <c r="C88" s="36"/>
      <c r="D88" s="37"/>
      <c r="E88" s="97"/>
      <c r="F88" s="37"/>
      <c r="G88" s="214"/>
      <c r="H88" s="30"/>
      <c r="I88" s="191"/>
      <c r="J88" s="30"/>
    </row>
    <row r="89" spans="2:10" s="31" customFormat="1" ht="12" customHeight="1">
      <c r="B89" s="212" t="s">
        <v>87</v>
      </c>
      <c r="C89" s="36"/>
      <c r="D89" s="37"/>
      <c r="E89" s="97"/>
      <c r="F89" s="37"/>
      <c r="G89" s="214"/>
      <c r="H89" s="30"/>
      <c r="I89" s="191"/>
      <c r="J89" s="30"/>
    </row>
    <row r="90" spans="2:10" s="31" customFormat="1" ht="12" customHeight="1">
      <c r="B90" s="212" t="s">
        <v>88</v>
      </c>
      <c r="C90" s="34"/>
      <c r="D90" s="35"/>
      <c r="E90" s="97"/>
      <c r="F90" s="35"/>
      <c r="G90" s="213"/>
      <c r="H90" s="30"/>
      <c r="I90" s="191"/>
      <c r="J90" s="30"/>
    </row>
    <row r="91" spans="2:10" s="31" customFormat="1" ht="12" customHeight="1">
      <c r="B91" s="212" t="s">
        <v>89</v>
      </c>
      <c r="C91" s="36"/>
      <c r="D91" s="37"/>
      <c r="E91" s="97"/>
      <c r="F91" s="37"/>
      <c r="G91" s="214"/>
      <c r="H91" s="30"/>
      <c r="I91" s="191"/>
      <c r="J91" s="30"/>
    </row>
    <row r="92" spans="2:10" s="31" customFormat="1" ht="12" customHeight="1">
      <c r="B92" s="212" t="s">
        <v>90</v>
      </c>
      <c r="C92" s="36"/>
      <c r="D92" s="37"/>
      <c r="E92" s="97"/>
      <c r="F92" s="37"/>
      <c r="G92" s="214"/>
      <c r="H92" s="30"/>
      <c r="I92" s="191"/>
      <c r="J92" s="30"/>
    </row>
    <row r="93" spans="2:10" s="31" customFormat="1" ht="12" customHeight="1">
      <c r="B93" s="212" t="s">
        <v>91</v>
      </c>
      <c r="C93" s="36"/>
      <c r="D93" s="37"/>
      <c r="E93" s="97"/>
      <c r="F93" s="37"/>
      <c r="G93" s="214"/>
      <c r="H93" s="30"/>
      <c r="I93" s="191"/>
      <c r="J93" s="30"/>
    </row>
    <row r="94" spans="2:10" s="31" customFormat="1" ht="12" customHeight="1">
      <c r="B94" s="212" t="s">
        <v>92</v>
      </c>
      <c r="C94" s="36"/>
      <c r="D94" s="37"/>
      <c r="E94" s="97"/>
      <c r="F94" s="37"/>
      <c r="G94" s="214"/>
      <c r="H94" s="30"/>
      <c r="I94" s="191"/>
      <c r="J94" s="30"/>
    </row>
    <row r="95" spans="2:10" s="31" customFormat="1" ht="12" customHeight="1">
      <c r="B95" s="212" t="s">
        <v>93</v>
      </c>
      <c r="C95" s="36"/>
      <c r="D95" s="37"/>
      <c r="E95" s="97"/>
      <c r="F95" s="37"/>
      <c r="G95" s="214"/>
      <c r="H95" s="30"/>
      <c r="I95" s="191"/>
      <c r="J95" s="30"/>
    </row>
    <row r="96" spans="2:10" s="31" customFormat="1" ht="12" customHeight="1">
      <c r="B96" s="212" t="s">
        <v>94</v>
      </c>
      <c r="C96" s="36"/>
      <c r="D96" s="37"/>
      <c r="E96" s="97"/>
      <c r="F96" s="37"/>
      <c r="G96" s="214"/>
      <c r="H96" s="30"/>
      <c r="I96" s="191"/>
      <c r="J96" s="30"/>
    </row>
    <row r="97" spans="2:10" s="31" customFormat="1" ht="12" customHeight="1">
      <c r="B97" s="212" t="s">
        <v>95</v>
      </c>
      <c r="C97" s="36"/>
      <c r="D97" s="37"/>
      <c r="E97" s="97"/>
      <c r="F97" s="37"/>
      <c r="G97" s="214"/>
      <c r="H97" s="30"/>
      <c r="I97" s="191"/>
      <c r="J97" s="30"/>
    </row>
    <row r="98" spans="2:10" s="31" customFormat="1" ht="12" customHeight="1">
      <c r="B98" s="212" t="s">
        <v>96</v>
      </c>
      <c r="C98" s="36"/>
      <c r="D98" s="37"/>
      <c r="E98" s="97"/>
      <c r="F98" s="37"/>
      <c r="G98" s="214"/>
      <c r="H98" s="30"/>
      <c r="I98" s="191"/>
      <c r="J98" s="30"/>
    </row>
    <row r="99" spans="2:10" s="31" customFormat="1" ht="12" customHeight="1">
      <c r="B99" s="212" t="s">
        <v>97</v>
      </c>
      <c r="C99" s="36"/>
      <c r="D99" s="37"/>
      <c r="E99" s="97"/>
      <c r="F99" s="37"/>
      <c r="G99" s="214"/>
      <c r="H99" s="30"/>
      <c r="I99" s="191"/>
      <c r="J99" s="30"/>
    </row>
    <row r="100" spans="2:10" s="31" customFormat="1" ht="12" customHeight="1">
      <c r="B100" s="212" t="s">
        <v>98</v>
      </c>
      <c r="C100" s="34"/>
      <c r="D100" s="35"/>
      <c r="E100" s="97"/>
      <c r="F100" s="35"/>
      <c r="G100" s="213"/>
      <c r="H100" s="30"/>
      <c r="I100" s="191"/>
      <c r="J100" s="30"/>
    </row>
    <row r="101" spans="2:10" s="31" customFormat="1" ht="12" customHeight="1">
      <c r="B101" s="212" t="s">
        <v>99</v>
      </c>
      <c r="C101" s="36"/>
      <c r="D101" s="37"/>
      <c r="E101" s="97"/>
      <c r="F101" s="37"/>
      <c r="G101" s="214"/>
      <c r="H101" s="30"/>
      <c r="I101" s="191"/>
      <c r="J101" s="30"/>
    </row>
    <row r="102" spans="2:10" s="31" customFormat="1" ht="12" customHeight="1">
      <c r="B102" s="212" t="s">
        <v>100</v>
      </c>
      <c r="C102" s="36"/>
      <c r="D102" s="37"/>
      <c r="E102" s="97"/>
      <c r="F102" s="37"/>
      <c r="G102" s="214"/>
      <c r="H102" s="30"/>
      <c r="I102" s="191"/>
      <c r="J102" s="30"/>
    </row>
    <row r="103" spans="2:10" s="31" customFormat="1" ht="12" customHeight="1">
      <c r="B103" s="212" t="s">
        <v>101</v>
      </c>
      <c r="C103" s="36"/>
      <c r="D103" s="37"/>
      <c r="E103" s="97"/>
      <c r="F103" s="37"/>
      <c r="G103" s="214"/>
      <c r="H103" s="30"/>
      <c r="I103" s="191"/>
      <c r="J103" s="30"/>
    </row>
    <row r="104" spans="2:10" s="31" customFormat="1" ht="12" customHeight="1">
      <c r="B104" s="212" t="s">
        <v>102</v>
      </c>
      <c r="C104" s="36"/>
      <c r="D104" s="37"/>
      <c r="E104" s="97"/>
      <c r="F104" s="37"/>
      <c r="G104" s="214"/>
      <c r="H104" s="30"/>
      <c r="I104" s="191"/>
      <c r="J104" s="30"/>
    </row>
    <row r="105" spans="2:10" s="31" customFormat="1" ht="12" customHeight="1">
      <c r="B105" s="212" t="s">
        <v>103</v>
      </c>
      <c r="C105" s="36"/>
      <c r="D105" s="37"/>
      <c r="E105" s="97"/>
      <c r="F105" s="37"/>
      <c r="G105" s="214"/>
      <c r="H105" s="30"/>
      <c r="I105" s="191"/>
      <c r="J105" s="30"/>
    </row>
    <row r="106" spans="2:10" s="31" customFormat="1" ht="12" customHeight="1">
      <c r="B106" s="212" t="s">
        <v>104</v>
      </c>
      <c r="C106" s="36"/>
      <c r="D106" s="37"/>
      <c r="E106" s="97"/>
      <c r="F106" s="37"/>
      <c r="G106" s="214"/>
      <c r="H106" s="30"/>
      <c r="I106" s="191"/>
      <c r="J106" s="30"/>
    </row>
    <row r="107" spans="2:10" s="31" customFormat="1" ht="12" customHeight="1">
      <c r="B107" s="212" t="s">
        <v>105</v>
      </c>
      <c r="C107" s="36"/>
      <c r="D107" s="37"/>
      <c r="E107" s="97"/>
      <c r="F107" s="37"/>
      <c r="G107" s="214"/>
      <c r="H107" s="30"/>
      <c r="I107" s="191"/>
      <c r="J107" s="30"/>
    </row>
    <row r="108" spans="2:10" s="31" customFormat="1" ht="12" customHeight="1">
      <c r="B108" s="212" t="s">
        <v>106</v>
      </c>
      <c r="C108" s="36"/>
      <c r="D108" s="37"/>
      <c r="E108" s="97"/>
      <c r="F108" s="37"/>
      <c r="G108" s="214"/>
      <c r="H108" s="30"/>
      <c r="I108" s="191"/>
      <c r="J108" s="30"/>
    </row>
    <row r="109" spans="2:10" s="31" customFormat="1" ht="12" customHeight="1">
      <c r="B109" s="267" t="s">
        <v>107</v>
      </c>
      <c r="C109" s="36"/>
      <c r="D109" s="37"/>
      <c r="E109" s="97"/>
      <c r="F109" s="37"/>
      <c r="G109" s="214"/>
      <c r="H109" s="30"/>
      <c r="I109" s="191"/>
      <c r="J109" s="30"/>
    </row>
    <row r="118" spans="9:12" ht="12" customHeight="1" hidden="1">
      <c r="I118" s="192" t="s">
        <v>268</v>
      </c>
      <c r="J118" s="15" t="s">
        <v>149</v>
      </c>
      <c r="K118" s="15" t="s">
        <v>190</v>
      </c>
      <c r="L118" s="66" t="str">
        <f>I118&amp;"  /  "&amp;J118&amp;"  /  "&amp;K118</f>
        <v>sadulveok  /  тягач  /  truck</v>
      </c>
    </row>
    <row r="119" spans="9:12" ht="12" customHeight="1" hidden="1">
      <c r="I119" s="192" t="s">
        <v>267</v>
      </c>
      <c r="J119" s="15" t="s">
        <v>155</v>
      </c>
      <c r="K119" s="15" t="s">
        <v>189</v>
      </c>
      <c r="L119" s="66" t="str">
        <f>I119&amp;"  /  "&amp;J119&amp;"  /  "&amp;K119</f>
        <v>furgoonauto  /  фургон  /  lorry</v>
      </c>
    </row>
    <row r="120" spans="9:12" ht="12" customHeight="1" hidden="1">
      <c r="I120" s="192" t="s">
        <v>266</v>
      </c>
      <c r="J120" s="15" t="s">
        <v>156</v>
      </c>
      <c r="K120" s="15" t="s">
        <v>188</v>
      </c>
      <c r="L120" s="66" t="str">
        <f>I120&amp;"  /  "&amp;J120&amp;"  /  "&amp;K120</f>
        <v>kaubik  /  микроавтобус  /  van</v>
      </c>
    </row>
    <row r="121" spans="9:12" ht="12" customHeight="1" hidden="1">
      <c r="I121" s="192" t="s">
        <v>265</v>
      </c>
      <c r="J121" s="15" t="s">
        <v>157</v>
      </c>
      <c r="K121" s="15" t="s">
        <v>187</v>
      </c>
      <c r="L121" s="66" t="str">
        <f>I121&amp;"  /  "&amp;J121&amp;"  /  "&amp;K121</f>
        <v>paakauto  /  цистерна  /  tank car</v>
      </c>
    </row>
    <row r="122" ht="12" customHeight="1" hidden="1"/>
    <row r="123" ht="12" customHeight="1" hidden="1">
      <c r="I123" s="65"/>
    </row>
    <row r="124" spans="9:12" ht="12" customHeight="1" hidden="1">
      <c r="I124" s="274">
        <f>IF(C10="",0,1)</f>
        <v>0</v>
      </c>
      <c r="J124" s="274">
        <f>SUM(I124:I224)</f>
        <v>0</v>
      </c>
      <c r="K124" s="274">
        <f aca="true" t="shared" si="0" ref="K124:K187">IF(G10="",0,1)</f>
        <v>0</v>
      </c>
      <c r="L124" s="274">
        <f>SUM(K124:K224)</f>
        <v>0</v>
      </c>
    </row>
    <row r="125" spans="9:11" ht="12" customHeight="1" hidden="1">
      <c r="I125" s="274">
        <f aca="true" t="shared" si="1" ref="I125:I188">IF(C11="",0,1)</f>
        <v>0</v>
      </c>
      <c r="K125" s="274">
        <f t="shared" si="0"/>
        <v>0</v>
      </c>
    </row>
    <row r="126" spans="9:11" ht="12" customHeight="1" hidden="1">
      <c r="I126" s="274">
        <f t="shared" si="1"/>
        <v>0</v>
      </c>
      <c r="K126" s="274">
        <f t="shared" si="0"/>
        <v>0</v>
      </c>
    </row>
    <row r="127" spans="9:11" ht="12" customHeight="1" hidden="1">
      <c r="I127" s="274">
        <f t="shared" si="1"/>
        <v>0</v>
      </c>
      <c r="K127" s="274">
        <f t="shared" si="0"/>
        <v>0</v>
      </c>
    </row>
    <row r="128" spans="9:11" ht="12" customHeight="1" hidden="1">
      <c r="I128" s="274">
        <f t="shared" si="1"/>
        <v>0</v>
      </c>
      <c r="K128" s="274">
        <f t="shared" si="0"/>
        <v>0</v>
      </c>
    </row>
    <row r="129" spans="9:11" ht="12" customHeight="1" hidden="1">
      <c r="I129" s="274">
        <f t="shared" si="1"/>
        <v>0</v>
      </c>
      <c r="K129" s="274">
        <f t="shared" si="0"/>
        <v>0</v>
      </c>
    </row>
    <row r="130" spans="9:11" ht="12" customHeight="1" hidden="1">
      <c r="I130" s="274">
        <f t="shared" si="1"/>
        <v>0</v>
      </c>
      <c r="K130" s="274">
        <f t="shared" si="0"/>
        <v>0</v>
      </c>
    </row>
    <row r="131" spans="9:11" ht="12" customHeight="1" hidden="1">
      <c r="I131" s="274">
        <f t="shared" si="1"/>
        <v>0</v>
      </c>
      <c r="K131" s="274">
        <f t="shared" si="0"/>
        <v>0</v>
      </c>
    </row>
    <row r="132" spans="9:11" ht="12" customHeight="1" hidden="1">
      <c r="I132" s="274">
        <f t="shared" si="1"/>
        <v>0</v>
      </c>
      <c r="K132" s="274">
        <f t="shared" si="0"/>
        <v>0</v>
      </c>
    </row>
    <row r="133" spans="9:11" ht="12" customHeight="1" hidden="1">
      <c r="I133" s="274">
        <f t="shared" si="1"/>
        <v>0</v>
      </c>
      <c r="K133" s="274">
        <f t="shared" si="0"/>
        <v>0</v>
      </c>
    </row>
    <row r="134" spans="9:11" ht="12" customHeight="1" hidden="1">
      <c r="I134" s="274">
        <f t="shared" si="1"/>
        <v>0</v>
      </c>
      <c r="K134" s="274">
        <f t="shared" si="0"/>
        <v>0</v>
      </c>
    </row>
    <row r="135" spans="9:11" ht="12" customHeight="1" hidden="1">
      <c r="I135" s="274">
        <f t="shared" si="1"/>
        <v>0</v>
      </c>
      <c r="K135" s="274">
        <f t="shared" si="0"/>
        <v>0</v>
      </c>
    </row>
    <row r="136" spans="2:11" ht="12" customHeight="1" hidden="1">
      <c r="B136" s="66"/>
      <c r="C136" s="66"/>
      <c r="I136" s="274">
        <f t="shared" si="1"/>
        <v>0</v>
      </c>
      <c r="K136" s="274">
        <f t="shared" si="0"/>
        <v>0</v>
      </c>
    </row>
    <row r="137" spans="9:11" ht="12" customHeight="1" hidden="1">
      <c r="I137" s="274">
        <f t="shared" si="1"/>
        <v>0</v>
      </c>
      <c r="K137" s="274">
        <f t="shared" si="0"/>
        <v>0</v>
      </c>
    </row>
    <row r="138" spans="9:11" ht="12" customHeight="1" hidden="1">
      <c r="I138" s="274">
        <f t="shared" si="1"/>
        <v>0</v>
      </c>
      <c r="K138" s="274">
        <f t="shared" si="0"/>
        <v>0</v>
      </c>
    </row>
    <row r="139" spans="9:11" ht="12" customHeight="1" hidden="1">
      <c r="I139" s="274">
        <f t="shared" si="1"/>
        <v>0</v>
      </c>
      <c r="K139" s="274">
        <f t="shared" si="0"/>
        <v>0</v>
      </c>
    </row>
    <row r="140" spans="9:11" ht="12" customHeight="1" hidden="1">
      <c r="I140" s="274">
        <f t="shared" si="1"/>
        <v>0</v>
      </c>
      <c r="K140" s="274">
        <f t="shared" si="0"/>
        <v>0</v>
      </c>
    </row>
    <row r="141" spans="9:11" ht="12" customHeight="1" hidden="1">
      <c r="I141" s="274">
        <f t="shared" si="1"/>
        <v>0</v>
      </c>
      <c r="K141" s="274">
        <f t="shared" si="0"/>
        <v>0</v>
      </c>
    </row>
    <row r="142" spans="9:11" ht="12" customHeight="1" hidden="1">
      <c r="I142" s="274">
        <f t="shared" si="1"/>
        <v>0</v>
      </c>
      <c r="K142" s="274">
        <f t="shared" si="0"/>
        <v>0</v>
      </c>
    </row>
    <row r="143" spans="9:11" ht="12" customHeight="1" hidden="1">
      <c r="I143" s="274">
        <f t="shared" si="1"/>
        <v>0</v>
      </c>
      <c r="K143" s="274">
        <f t="shared" si="0"/>
        <v>0</v>
      </c>
    </row>
    <row r="144" spans="9:11" ht="12" customHeight="1" hidden="1">
      <c r="I144" s="274">
        <f t="shared" si="1"/>
        <v>0</v>
      </c>
      <c r="K144" s="274">
        <f t="shared" si="0"/>
        <v>0</v>
      </c>
    </row>
    <row r="145" spans="9:11" ht="12" customHeight="1" hidden="1">
      <c r="I145" s="274">
        <f t="shared" si="1"/>
        <v>0</v>
      </c>
      <c r="K145" s="274">
        <f t="shared" si="0"/>
        <v>0</v>
      </c>
    </row>
    <row r="146" spans="9:11" ht="12" customHeight="1" hidden="1">
      <c r="I146" s="274">
        <f t="shared" si="1"/>
        <v>0</v>
      </c>
      <c r="K146" s="274">
        <f t="shared" si="0"/>
        <v>0</v>
      </c>
    </row>
    <row r="147" spans="9:11" ht="12" customHeight="1" hidden="1">
      <c r="I147" s="274">
        <f t="shared" si="1"/>
        <v>0</v>
      </c>
      <c r="K147" s="274">
        <f t="shared" si="0"/>
        <v>0</v>
      </c>
    </row>
    <row r="148" spans="9:11" ht="12" customHeight="1" hidden="1">
      <c r="I148" s="274">
        <f t="shared" si="1"/>
        <v>0</v>
      </c>
      <c r="K148" s="274">
        <f t="shared" si="0"/>
        <v>0</v>
      </c>
    </row>
    <row r="149" spans="9:11" ht="12" customHeight="1" hidden="1">
      <c r="I149" s="274">
        <f t="shared" si="1"/>
        <v>0</v>
      </c>
      <c r="K149" s="274">
        <f t="shared" si="0"/>
        <v>0</v>
      </c>
    </row>
    <row r="150" spans="9:11" ht="12" customHeight="1" hidden="1">
      <c r="I150" s="274">
        <f t="shared" si="1"/>
        <v>0</v>
      </c>
      <c r="K150" s="274">
        <f t="shared" si="0"/>
        <v>0</v>
      </c>
    </row>
    <row r="151" spans="9:11" ht="12" customHeight="1" hidden="1">
      <c r="I151" s="274">
        <f t="shared" si="1"/>
        <v>0</v>
      </c>
      <c r="K151" s="274">
        <f t="shared" si="0"/>
        <v>0</v>
      </c>
    </row>
    <row r="152" spans="9:11" ht="12" customHeight="1" hidden="1">
      <c r="I152" s="274">
        <f t="shared" si="1"/>
        <v>0</v>
      </c>
      <c r="K152" s="274">
        <f t="shared" si="0"/>
        <v>0</v>
      </c>
    </row>
    <row r="153" spans="9:11" ht="12" customHeight="1" hidden="1">
      <c r="I153" s="274">
        <f t="shared" si="1"/>
        <v>0</v>
      </c>
      <c r="K153" s="274">
        <f t="shared" si="0"/>
        <v>0</v>
      </c>
    </row>
    <row r="154" spans="9:11" ht="12" customHeight="1" hidden="1">
      <c r="I154" s="274">
        <f t="shared" si="1"/>
        <v>0</v>
      </c>
      <c r="K154" s="274">
        <f t="shared" si="0"/>
        <v>0</v>
      </c>
    </row>
    <row r="155" spans="9:11" ht="12" customHeight="1" hidden="1">
      <c r="I155" s="274">
        <f t="shared" si="1"/>
        <v>0</v>
      </c>
      <c r="K155" s="274">
        <f t="shared" si="0"/>
        <v>0</v>
      </c>
    </row>
    <row r="156" spans="9:11" ht="12" customHeight="1" hidden="1">
      <c r="I156" s="274">
        <f t="shared" si="1"/>
        <v>0</v>
      </c>
      <c r="K156" s="274">
        <f t="shared" si="0"/>
        <v>0</v>
      </c>
    </row>
    <row r="157" spans="9:11" ht="12" customHeight="1" hidden="1">
      <c r="I157" s="274">
        <f t="shared" si="1"/>
        <v>0</v>
      </c>
      <c r="K157" s="274">
        <f t="shared" si="0"/>
        <v>0</v>
      </c>
    </row>
    <row r="158" spans="9:11" ht="12" customHeight="1" hidden="1">
      <c r="I158" s="274">
        <f t="shared" si="1"/>
        <v>0</v>
      </c>
      <c r="K158" s="274">
        <f t="shared" si="0"/>
        <v>0</v>
      </c>
    </row>
    <row r="159" spans="9:11" ht="12" customHeight="1" hidden="1">
      <c r="I159" s="274">
        <f t="shared" si="1"/>
        <v>0</v>
      </c>
      <c r="K159" s="274">
        <f t="shared" si="0"/>
        <v>0</v>
      </c>
    </row>
    <row r="160" spans="9:11" ht="12" customHeight="1" hidden="1">
      <c r="I160" s="274">
        <f t="shared" si="1"/>
        <v>0</v>
      </c>
      <c r="K160" s="274">
        <f t="shared" si="0"/>
        <v>0</v>
      </c>
    </row>
    <row r="161" spans="9:11" ht="12" customHeight="1" hidden="1">
      <c r="I161" s="274">
        <f t="shared" si="1"/>
        <v>0</v>
      </c>
      <c r="K161" s="274">
        <f t="shared" si="0"/>
        <v>0</v>
      </c>
    </row>
    <row r="162" spans="9:11" ht="12" customHeight="1" hidden="1">
      <c r="I162" s="274">
        <f t="shared" si="1"/>
        <v>0</v>
      </c>
      <c r="K162" s="274">
        <f t="shared" si="0"/>
        <v>0</v>
      </c>
    </row>
    <row r="163" spans="9:11" ht="12" customHeight="1" hidden="1">
      <c r="I163" s="274">
        <f t="shared" si="1"/>
        <v>0</v>
      </c>
      <c r="K163" s="274">
        <f t="shared" si="0"/>
        <v>0</v>
      </c>
    </row>
    <row r="164" spans="9:11" ht="12" customHeight="1" hidden="1">
      <c r="I164" s="274">
        <f t="shared" si="1"/>
        <v>0</v>
      </c>
      <c r="K164" s="274">
        <f t="shared" si="0"/>
        <v>0</v>
      </c>
    </row>
    <row r="165" spans="9:11" ht="12" customHeight="1" hidden="1">
      <c r="I165" s="274">
        <f t="shared" si="1"/>
        <v>0</v>
      </c>
      <c r="K165" s="274">
        <f t="shared" si="0"/>
        <v>0</v>
      </c>
    </row>
    <row r="166" spans="9:11" ht="12" customHeight="1" hidden="1">
      <c r="I166" s="274">
        <f t="shared" si="1"/>
        <v>0</v>
      </c>
      <c r="K166" s="274">
        <f t="shared" si="0"/>
        <v>0</v>
      </c>
    </row>
    <row r="167" spans="9:11" ht="12" customHeight="1" hidden="1">
      <c r="I167" s="274">
        <f t="shared" si="1"/>
        <v>0</v>
      </c>
      <c r="K167" s="274">
        <f t="shared" si="0"/>
        <v>0</v>
      </c>
    </row>
    <row r="168" spans="9:11" ht="12" customHeight="1" hidden="1">
      <c r="I168" s="274">
        <f t="shared" si="1"/>
        <v>0</v>
      </c>
      <c r="K168" s="274">
        <f t="shared" si="0"/>
        <v>0</v>
      </c>
    </row>
    <row r="169" spans="9:11" ht="12" customHeight="1" hidden="1">
      <c r="I169" s="274">
        <f t="shared" si="1"/>
        <v>0</v>
      </c>
      <c r="K169" s="274">
        <f t="shared" si="0"/>
        <v>0</v>
      </c>
    </row>
    <row r="170" spans="9:11" ht="12" customHeight="1" hidden="1">
      <c r="I170" s="274">
        <f t="shared" si="1"/>
        <v>0</v>
      </c>
      <c r="K170" s="274">
        <f t="shared" si="0"/>
        <v>0</v>
      </c>
    </row>
    <row r="171" spans="9:11" ht="12" customHeight="1" hidden="1">
      <c r="I171" s="274">
        <f t="shared" si="1"/>
        <v>0</v>
      </c>
      <c r="K171" s="274">
        <f t="shared" si="0"/>
        <v>0</v>
      </c>
    </row>
    <row r="172" spans="9:11" ht="12" customHeight="1" hidden="1">
      <c r="I172" s="274">
        <f t="shared" si="1"/>
        <v>0</v>
      </c>
      <c r="K172" s="274">
        <f t="shared" si="0"/>
        <v>0</v>
      </c>
    </row>
    <row r="173" spans="9:11" ht="12" customHeight="1" hidden="1">
      <c r="I173" s="274">
        <f t="shared" si="1"/>
        <v>0</v>
      </c>
      <c r="K173" s="274">
        <f t="shared" si="0"/>
        <v>0</v>
      </c>
    </row>
    <row r="174" spans="9:11" ht="12" customHeight="1" hidden="1">
      <c r="I174" s="274">
        <f t="shared" si="1"/>
        <v>0</v>
      </c>
      <c r="K174" s="274">
        <f t="shared" si="0"/>
        <v>0</v>
      </c>
    </row>
    <row r="175" spans="9:11" ht="12" customHeight="1" hidden="1">
      <c r="I175" s="274">
        <f t="shared" si="1"/>
        <v>0</v>
      </c>
      <c r="K175" s="274">
        <f t="shared" si="0"/>
        <v>0</v>
      </c>
    </row>
    <row r="176" spans="9:11" ht="12" customHeight="1" hidden="1">
      <c r="I176" s="274">
        <f t="shared" si="1"/>
        <v>0</v>
      </c>
      <c r="K176" s="274">
        <f t="shared" si="0"/>
        <v>0</v>
      </c>
    </row>
    <row r="177" spans="9:11" ht="12" customHeight="1" hidden="1">
      <c r="I177" s="274">
        <f t="shared" si="1"/>
        <v>0</v>
      </c>
      <c r="K177" s="274">
        <f t="shared" si="0"/>
        <v>0</v>
      </c>
    </row>
    <row r="178" spans="9:11" ht="12" customHeight="1" hidden="1">
      <c r="I178" s="274">
        <f t="shared" si="1"/>
        <v>0</v>
      </c>
      <c r="K178" s="274">
        <f t="shared" si="0"/>
        <v>0</v>
      </c>
    </row>
    <row r="179" spans="9:11" ht="12" customHeight="1" hidden="1">
      <c r="I179" s="274">
        <f t="shared" si="1"/>
        <v>0</v>
      </c>
      <c r="K179" s="274">
        <f t="shared" si="0"/>
        <v>0</v>
      </c>
    </row>
    <row r="180" spans="9:11" ht="12" customHeight="1" hidden="1">
      <c r="I180" s="274">
        <f t="shared" si="1"/>
        <v>0</v>
      </c>
      <c r="K180" s="274">
        <f t="shared" si="0"/>
        <v>0</v>
      </c>
    </row>
    <row r="181" spans="9:11" ht="12" customHeight="1" hidden="1">
      <c r="I181" s="274">
        <f t="shared" si="1"/>
        <v>0</v>
      </c>
      <c r="K181" s="274">
        <f t="shared" si="0"/>
        <v>0</v>
      </c>
    </row>
    <row r="182" spans="9:11" ht="12" customHeight="1" hidden="1">
      <c r="I182" s="274">
        <f t="shared" si="1"/>
        <v>0</v>
      </c>
      <c r="K182" s="274">
        <f t="shared" si="0"/>
        <v>0</v>
      </c>
    </row>
    <row r="183" spans="9:11" ht="12" customHeight="1" hidden="1">
      <c r="I183" s="274">
        <f t="shared" si="1"/>
        <v>0</v>
      </c>
      <c r="K183" s="274">
        <f t="shared" si="0"/>
        <v>0</v>
      </c>
    </row>
    <row r="184" spans="9:11" ht="12" customHeight="1" hidden="1">
      <c r="I184" s="274">
        <f t="shared" si="1"/>
        <v>0</v>
      </c>
      <c r="K184" s="274">
        <f t="shared" si="0"/>
        <v>0</v>
      </c>
    </row>
    <row r="185" spans="9:11" ht="12" customHeight="1" hidden="1">
      <c r="I185" s="274">
        <f t="shared" si="1"/>
        <v>0</v>
      </c>
      <c r="K185" s="274">
        <f t="shared" si="0"/>
        <v>0</v>
      </c>
    </row>
    <row r="186" spans="9:11" ht="12" customHeight="1" hidden="1">
      <c r="I186" s="274">
        <f t="shared" si="1"/>
        <v>0</v>
      </c>
      <c r="K186" s="274">
        <f t="shared" si="0"/>
        <v>0</v>
      </c>
    </row>
    <row r="187" spans="9:11" ht="12" customHeight="1" hidden="1">
      <c r="I187" s="274">
        <f t="shared" si="1"/>
        <v>0</v>
      </c>
      <c r="K187" s="274">
        <f t="shared" si="0"/>
        <v>0</v>
      </c>
    </row>
    <row r="188" spans="9:11" ht="12" customHeight="1" hidden="1">
      <c r="I188" s="274">
        <f t="shared" si="1"/>
        <v>0</v>
      </c>
      <c r="K188" s="274">
        <f aca="true" t="shared" si="2" ref="K188:K224">IF(G74="",0,1)</f>
        <v>0</v>
      </c>
    </row>
    <row r="189" spans="9:11" ht="12" customHeight="1" hidden="1">
      <c r="I189" s="274">
        <f aca="true" t="shared" si="3" ref="I189:I224">IF(C75="",0,1)</f>
        <v>0</v>
      </c>
      <c r="K189" s="274">
        <f t="shared" si="2"/>
        <v>0</v>
      </c>
    </row>
    <row r="190" spans="9:11" ht="12" customHeight="1" hidden="1">
      <c r="I190" s="274">
        <f t="shared" si="3"/>
        <v>0</v>
      </c>
      <c r="K190" s="274">
        <f t="shared" si="2"/>
        <v>0</v>
      </c>
    </row>
    <row r="191" spans="9:11" ht="12" customHeight="1" hidden="1">
      <c r="I191" s="274">
        <f t="shared" si="3"/>
        <v>0</v>
      </c>
      <c r="K191" s="274">
        <f t="shared" si="2"/>
        <v>0</v>
      </c>
    </row>
    <row r="192" spans="9:11" ht="12" customHeight="1" hidden="1">
      <c r="I192" s="274">
        <f t="shared" si="3"/>
        <v>0</v>
      </c>
      <c r="K192" s="274">
        <f t="shared" si="2"/>
        <v>0</v>
      </c>
    </row>
    <row r="193" spans="9:11" ht="12" customHeight="1" hidden="1">
      <c r="I193" s="274">
        <f t="shared" si="3"/>
        <v>0</v>
      </c>
      <c r="K193" s="274">
        <f t="shared" si="2"/>
        <v>0</v>
      </c>
    </row>
    <row r="194" spans="9:11" ht="12" customHeight="1" hidden="1">
      <c r="I194" s="274">
        <f t="shared" si="3"/>
        <v>0</v>
      </c>
      <c r="K194" s="274">
        <f t="shared" si="2"/>
        <v>0</v>
      </c>
    </row>
    <row r="195" spans="9:11" ht="12" customHeight="1" hidden="1">
      <c r="I195" s="274">
        <f t="shared" si="3"/>
        <v>0</v>
      </c>
      <c r="K195" s="274">
        <f t="shared" si="2"/>
        <v>0</v>
      </c>
    </row>
    <row r="196" spans="9:11" ht="12" customHeight="1" hidden="1">
      <c r="I196" s="274">
        <f t="shared" si="3"/>
        <v>0</v>
      </c>
      <c r="K196" s="274">
        <f t="shared" si="2"/>
        <v>0</v>
      </c>
    </row>
    <row r="197" spans="9:11" ht="12" customHeight="1" hidden="1">
      <c r="I197" s="274">
        <f t="shared" si="3"/>
        <v>0</v>
      </c>
      <c r="K197" s="274">
        <f t="shared" si="2"/>
        <v>0</v>
      </c>
    </row>
    <row r="198" spans="9:11" ht="12" customHeight="1" hidden="1">
      <c r="I198" s="274">
        <f t="shared" si="3"/>
        <v>0</v>
      </c>
      <c r="K198" s="274">
        <f t="shared" si="2"/>
        <v>0</v>
      </c>
    </row>
    <row r="199" spans="9:11" ht="12" customHeight="1" hidden="1">
      <c r="I199" s="274">
        <f t="shared" si="3"/>
        <v>0</v>
      </c>
      <c r="K199" s="274">
        <f t="shared" si="2"/>
        <v>0</v>
      </c>
    </row>
    <row r="200" spans="9:11" ht="12" customHeight="1" hidden="1">
      <c r="I200" s="274">
        <f t="shared" si="3"/>
        <v>0</v>
      </c>
      <c r="K200" s="274">
        <f t="shared" si="2"/>
        <v>0</v>
      </c>
    </row>
    <row r="201" spans="9:11" ht="12" customHeight="1" hidden="1">
      <c r="I201" s="274">
        <f t="shared" si="3"/>
        <v>0</v>
      </c>
      <c r="K201" s="274">
        <f t="shared" si="2"/>
        <v>0</v>
      </c>
    </row>
    <row r="202" spans="9:11" ht="12" customHeight="1" hidden="1">
      <c r="I202" s="274">
        <f t="shared" si="3"/>
        <v>0</v>
      </c>
      <c r="K202" s="274">
        <f t="shared" si="2"/>
        <v>0</v>
      </c>
    </row>
    <row r="203" spans="9:11" ht="12" customHeight="1" hidden="1">
      <c r="I203" s="274">
        <f t="shared" si="3"/>
        <v>0</v>
      </c>
      <c r="K203" s="274">
        <f t="shared" si="2"/>
        <v>0</v>
      </c>
    </row>
    <row r="204" spans="9:11" ht="12" customHeight="1" hidden="1">
      <c r="I204" s="274">
        <f t="shared" si="3"/>
        <v>0</v>
      </c>
      <c r="K204" s="274">
        <f t="shared" si="2"/>
        <v>0</v>
      </c>
    </row>
    <row r="205" spans="9:11" ht="12" customHeight="1" hidden="1">
      <c r="I205" s="274">
        <f t="shared" si="3"/>
        <v>0</v>
      </c>
      <c r="K205" s="274">
        <f t="shared" si="2"/>
        <v>0</v>
      </c>
    </row>
    <row r="206" spans="9:11" ht="12" customHeight="1" hidden="1">
      <c r="I206" s="274">
        <f t="shared" si="3"/>
        <v>0</v>
      </c>
      <c r="K206" s="274">
        <f t="shared" si="2"/>
        <v>0</v>
      </c>
    </row>
    <row r="207" spans="9:11" ht="12" customHeight="1" hidden="1">
      <c r="I207" s="274">
        <f t="shared" si="3"/>
        <v>0</v>
      </c>
      <c r="K207" s="274">
        <f t="shared" si="2"/>
        <v>0</v>
      </c>
    </row>
    <row r="208" spans="9:11" ht="12" customHeight="1" hidden="1">
      <c r="I208" s="274">
        <f t="shared" si="3"/>
        <v>0</v>
      </c>
      <c r="K208" s="274">
        <f t="shared" si="2"/>
        <v>0</v>
      </c>
    </row>
    <row r="209" spans="9:11" ht="12" customHeight="1" hidden="1">
      <c r="I209" s="274">
        <f t="shared" si="3"/>
        <v>0</v>
      </c>
      <c r="K209" s="274">
        <f t="shared" si="2"/>
        <v>0</v>
      </c>
    </row>
    <row r="210" spans="9:11" ht="12" customHeight="1" hidden="1">
      <c r="I210" s="274">
        <f t="shared" si="3"/>
        <v>0</v>
      </c>
      <c r="K210" s="274">
        <f t="shared" si="2"/>
        <v>0</v>
      </c>
    </row>
    <row r="211" spans="9:11" ht="12" customHeight="1" hidden="1">
      <c r="I211" s="274">
        <f t="shared" si="3"/>
        <v>0</v>
      </c>
      <c r="K211" s="274">
        <f t="shared" si="2"/>
        <v>0</v>
      </c>
    </row>
    <row r="212" spans="9:11" ht="12" customHeight="1" hidden="1">
      <c r="I212" s="274">
        <f t="shared" si="3"/>
        <v>0</v>
      </c>
      <c r="K212" s="274">
        <f t="shared" si="2"/>
        <v>0</v>
      </c>
    </row>
    <row r="213" spans="9:11" ht="12" customHeight="1" hidden="1">
      <c r="I213" s="274">
        <f t="shared" si="3"/>
        <v>0</v>
      </c>
      <c r="K213" s="274">
        <f t="shared" si="2"/>
        <v>0</v>
      </c>
    </row>
    <row r="214" spans="9:11" ht="12" customHeight="1" hidden="1">
      <c r="I214" s="274">
        <f t="shared" si="3"/>
        <v>0</v>
      </c>
      <c r="K214" s="274">
        <f t="shared" si="2"/>
        <v>0</v>
      </c>
    </row>
    <row r="215" spans="9:11" ht="12" customHeight="1" hidden="1">
      <c r="I215" s="274">
        <f t="shared" si="3"/>
        <v>0</v>
      </c>
      <c r="K215" s="274">
        <f t="shared" si="2"/>
        <v>0</v>
      </c>
    </row>
    <row r="216" spans="9:11" ht="12" customHeight="1" hidden="1">
      <c r="I216" s="274">
        <f t="shared" si="3"/>
        <v>0</v>
      </c>
      <c r="K216" s="274">
        <f t="shared" si="2"/>
        <v>0</v>
      </c>
    </row>
    <row r="217" spans="9:11" ht="12" customHeight="1" hidden="1">
      <c r="I217" s="274">
        <f t="shared" si="3"/>
        <v>0</v>
      </c>
      <c r="K217" s="274">
        <f t="shared" si="2"/>
        <v>0</v>
      </c>
    </row>
    <row r="218" spans="9:11" ht="12" customHeight="1" hidden="1">
      <c r="I218" s="274">
        <f t="shared" si="3"/>
        <v>0</v>
      </c>
      <c r="K218" s="274">
        <f t="shared" si="2"/>
        <v>0</v>
      </c>
    </row>
    <row r="219" spans="9:11" ht="12" customHeight="1" hidden="1">
      <c r="I219" s="274">
        <f t="shared" si="3"/>
        <v>0</v>
      </c>
      <c r="K219" s="274">
        <f t="shared" si="2"/>
        <v>0</v>
      </c>
    </row>
    <row r="220" spans="9:11" ht="12" customHeight="1" hidden="1">
      <c r="I220" s="274">
        <f t="shared" si="3"/>
        <v>0</v>
      </c>
      <c r="K220" s="274">
        <f t="shared" si="2"/>
        <v>0</v>
      </c>
    </row>
    <row r="221" spans="9:11" ht="12" customHeight="1" hidden="1">
      <c r="I221" s="274">
        <f t="shared" si="3"/>
        <v>0</v>
      </c>
      <c r="K221" s="274">
        <f t="shared" si="2"/>
        <v>0</v>
      </c>
    </row>
    <row r="222" spans="9:11" ht="12" customHeight="1" hidden="1">
      <c r="I222" s="274">
        <f t="shared" si="3"/>
        <v>0</v>
      </c>
      <c r="K222" s="274">
        <f t="shared" si="2"/>
        <v>0</v>
      </c>
    </row>
    <row r="223" spans="9:11" ht="12" customHeight="1" hidden="1">
      <c r="I223" s="274">
        <f t="shared" si="3"/>
        <v>0</v>
      </c>
      <c r="K223" s="274">
        <f t="shared" si="2"/>
        <v>0</v>
      </c>
    </row>
    <row r="224" spans="9:11" ht="12" customHeight="1" hidden="1">
      <c r="I224" s="274">
        <f t="shared" si="3"/>
        <v>0</v>
      </c>
      <c r="K224" s="274">
        <f t="shared" si="2"/>
        <v>0</v>
      </c>
    </row>
  </sheetData>
  <sheetProtection password="9E69" sheet="1" selectLockedCells="1"/>
  <mergeCells count="5">
    <mergeCell ref="B4:G4"/>
    <mergeCell ref="B3:G3"/>
    <mergeCell ref="B6:G6"/>
    <mergeCell ref="B2:G2"/>
    <mergeCell ref="E7:F7"/>
  </mergeCells>
  <conditionalFormatting sqref="E10:E109">
    <cfRule type="cellIs" priority="1" dxfId="0" operator="equal" stopIfTrue="1">
      <formula>'autod, автомобили, vehicles'!#REF!</formula>
    </cfRule>
  </conditionalFormatting>
  <dataValidations count="1">
    <dataValidation errorStyle="warning" type="list" allowBlank="1" showInputMessage="1" showErrorMessage="1" sqref="E10:E109">
      <formula1>$L$118:$L$121</formula1>
    </dataValidation>
  </dataValidations>
  <printOptions horizontalCentered="1"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  <headerFooter>
    <oddFooter>&amp;C&amp;P(&amp;N)</oddFooter>
  </headerFooter>
  <ignoredErrors>
    <ignoredError sqref="C10:D10 F10:G10 F11:G24 C11:D24 E25:E109 E10:E24 G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127"/>
  <sheetViews>
    <sheetView showGridLines="0" zoomScalePageLayoutView="0" workbookViewId="0" topLeftCell="A1">
      <selection activeCell="D13" sqref="D13:G13"/>
    </sheetView>
  </sheetViews>
  <sheetFormatPr defaultColWidth="9.140625" defaultRowHeight="12" customHeight="1"/>
  <cols>
    <col min="1" max="1" width="1.7109375" style="16" customWidth="1"/>
    <col min="2" max="2" width="6.7109375" style="16" customWidth="1"/>
    <col min="3" max="3" width="13.8515625" style="16" customWidth="1"/>
    <col min="4" max="5" width="18.140625" style="16" customWidth="1"/>
    <col min="6" max="7" width="19.00390625" style="16" customWidth="1"/>
    <col min="8" max="8" width="4.8515625" style="4" customWidth="1"/>
    <col min="9" max="9" width="35.421875" style="5" customWidth="1"/>
    <col min="10" max="10" width="24.7109375" style="5" customWidth="1"/>
    <col min="11" max="11" width="13.57421875" style="5" customWidth="1"/>
    <col min="12" max="12" width="14.00390625" style="5" customWidth="1"/>
    <col min="13" max="13" width="48.7109375" style="5" bestFit="1" customWidth="1"/>
    <col min="14" max="18" width="9.140625" style="5" customWidth="1"/>
    <col min="19" max="16384" width="9.140625" style="16" customWidth="1"/>
  </cols>
  <sheetData>
    <row r="1" ht="11.25">
      <c r="I1" s="10"/>
    </row>
    <row r="2" spans="2:18" s="264" customFormat="1" ht="15.75">
      <c r="B2" s="307" t="s">
        <v>182</v>
      </c>
      <c r="C2" s="307"/>
      <c r="D2" s="307"/>
      <c r="E2" s="307"/>
      <c r="F2" s="307"/>
      <c r="G2" s="307"/>
      <c r="H2" s="260"/>
      <c r="I2" s="261"/>
      <c r="J2" s="110" t="s">
        <v>165</v>
      </c>
      <c r="K2" s="7"/>
      <c r="L2" s="262"/>
      <c r="M2" s="262"/>
      <c r="N2" s="263"/>
      <c r="O2" s="263"/>
      <c r="P2" s="263"/>
      <c r="Q2" s="263"/>
      <c r="R2" s="263"/>
    </row>
    <row r="3" spans="2:13" ht="11.25">
      <c r="B3" s="286"/>
      <c r="C3" s="286"/>
      <c r="D3" s="286"/>
      <c r="E3" s="286"/>
      <c r="F3" s="286"/>
      <c r="G3" s="286"/>
      <c r="H3" s="29"/>
      <c r="I3" s="16"/>
      <c r="J3" s="195" t="s">
        <v>163</v>
      </c>
      <c r="K3" s="7"/>
      <c r="L3" s="41"/>
      <c r="M3" s="41"/>
    </row>
    <row r="4" spans="2:13" ht="11.25">
      <c r="B4" s="288" t="s">
        <v>111</v>
      </c>
      <c r="C4" s="288"/>
      <c r="D4" s="288"/>
      <c r="E4" s="288"/>
      <c r="F4" s="288"/>
      <c r="G4" s="288"/>
      <c r="H4" s="29"/>
      <c r="J4" s="196" t="s">
        <v>164</v>
      </c>
      <c r="K4" s="108" t="s">
        <v>167</v>
      </c>
      <c r="L4" s="30"/>
      <c r="M4" s="30"/>
    </row>
    <row r="5" spans="2:13" ht="12.75" customHeight="1">
      <c r="B5" s="135" t="s">
        <v>112</v>
      </c>
      <c r="C5" s="287"/>
      <c r="D5" s="287"/>
      <c r="E5" s="287"/>
      <c r="F5" s="23" t="s">
        <v>113</v>
      </c>
      <c r="G5" s="136"/>
      <c r="H5" s="29"/>
      <c r="I5" s="90">
        <f>IF(D13="","",IF(G5="",I122,""))</f>
      </c>
      <c r="J5" s="195" t="s">
        <v>166</v>
      </c>
      <c r="K5" s="7"/>
      <c r="L5" s="30"/>
      <c r="M5" s="30"/>
    </row>
    <row r="6" spans="2:13" ht="12.75" customHeight="1">
      <c r="B6" s="135" t="s">
        <v>114</v>
      </c>
      <c r="C6" s="287"/>
      <c r="D6" s="287"/>
      <c r="E6" s="287"/>
      <c r="F6" s="287"/>
      <c r="G6" s="287"/>
      <c r="H6" s="29"/>
      <c r="I6" s="93">
        <f>IF(C28="","",IF(C6="",I123,""))</f>
      </c>
      <c r="M6" s="30"/>
    </row>
    <row r="7" spans="2:13" ht="12.75" customHeight="1" thickBot="1">
      <c r="B7" s="101" t="s">
        <v>115</v>
      </c>
      <c r="C7" s="298"/>
      <c r="D7" s="298"/>
      <c r="E7" s="298"/>
      <c r="F7" s="99" t="s">
        <v>116</v>
      </c>
      <c r="G7" s="207"/>
      <c r="H7" s="29"/>
      <c r="K7" s="107"/>
      <c r="L7" s="7"/>
      <c r="M7" s="111"/>
    </row>
    <row r="8" spans="2:18" s="2" customFormat="1" ht="11.25">
      <c r="B8" s="100" t="s">
        <v>117</v>
      </c>
      <c r="C8" s="100"/>
      <c r="D8" s="100" t="s">
        <v>1</v>
      </c>
      <c r="E8" s="100"/>
      <c r="F8" s="100"/>
      <c r="G8" s="100"/>
      <c r="H8" s="4"/>
      <c r="K8" s="112"/>
      <c r="L8" s="308"/>
      <c r="M8" s="308"/>
      <c r="N8" s="6"/>
      <c r="O8" s="6"/>
      <c r="P8" s="6"/>
      <c r="Q8" s="6"/>
      <c r="R8" s="6"/>
    </row>
    <row r="9" spans="2:18" s="2" customFormat="1" ht="11.25">
      <c r="B9" s="135" t="s">
        <v>114</v>
      </c>
      <c r="D9" s="7" t="s">
        <v>433</v>
      </c>
      <c r="E9" s="18"/>
      <c r="F9" s="23" t="s">
        <v>113</v>
      </c>
      <c r="G9" s="7">
        <v>10017013</v>
      </c>
      <c r="H9" s="4"/>
      <c r="K9" s="112"/>
      <c r="L9" s="309"/>
      <c r="M9" s="309"/>
      <c r="N9" s="6"/>
      <c r="O9" s="6"/>
      <c r="P9" s="6"/>
      <c r="Q9" s="6"/>
      <c r="R9" s="6"/>
    </row>
    <row r="10" spans="2:18" s="2" customFormat="1" ht="12" thickBot="1">
      <c r="B10" s="245" t="s">
        <v>118</v>
      </c>
      <c r="C10" s="256"/>
      <c r="D10" s="257" t="s">
        <v>383</v>
      </c>
      <c r="E10" s="257"/>
      <c r="F10" s="258" t="s">
        <v>115</v>
      </c>
      <c r="G10" s="256" t="s">
        <v>0</v>
      </c>
      <c r="H10" s="4"/>
      <c r="K10" s="112"/>
      <c r="L10" s="7"/>
      <c r="M10" s="7"/>
      <c r="O10" s="6"/>
      <c r="P10" s="6"/>
      <c r="Q10" s="6"/>
      <c r="R10" s="6"/>
    </row>
    <row r="11" spans="2:13" ht="11.25">
      <c r="B11" s="289" t="s">
        <v>119</v>
      </c>
      <c r="C11" s="289"/>
      <c r="D11" s="289"/>
      <c r="E11" s="289"/>
      <c r="F11" s="289"/>
      <c r="G11" s="289"/>
      <c r="J11" s="7"/>
      <c r="K11" s="112"/>
      <c r="L11" s="7"/>
      <c r="M11" s="111"/>
    </row>
    <row r="12" spans="2:18" s="17" customFormat="1" ht="12.75" customHeight="1" thickBot="1">
      <c r="B12" s="237" t="s">
        <v>175</v>
      </c>
      <c r="C12" s="38"/>
      <c r="D12" s="78"/>
      <c r="E12" s="299">
        <f>IF(D12=I75,J75,"")</f>
      </c>
      <c r="F12" s="299"/>
      <c r="G12" s="299"/>
      <c r="H12" s="18"/>
      <c r="I12" s="229" t="s">
        <v>5</v>
      </c>
      <c r="L12" s="7"/>
      <c r="M12" s="7"/>
      <c r="N12" s="1"/>
      <c r="O12" s="1"/>
      <c r="P12" s="1"/>
      <c r="Q12" s="1"/>
      <c r="R12" s="1"/>
    </row>
    <row r="13" spans="2:18" s="17" customFormat="1" ht="12.75" customHeight="1">
      <c r="B13" s="115" t="s">
        <v>161</v>
      </c>
      <c r="C13" s="77"/>
      <c r="D13" s="291"/>
      <c r="E13" s="291"/>
      <c r="F13" s="291"/>
      <c r="G13" s="291"/>
      <c r="H13" s="18"/>
      <c r="I13" s="229" t="s">
        <v>186</v>
      </c>
      <c r="J13" s="206">
        <f>IF(D13=0,"",VLOOKUP(D13,I77:J83,2,FALSE))</f>
      </c>
      <c r="K13" s="1"/>
      <c r="L13" s="1"/>
      <c r="M13" s="1"/>
      <c r="N13" s="1"/>
      <c r="O13" s="1"/>
      <c r="P13" s="1"/>
      <c r="Q13" s="1"/>
      <c r="R13" s="1"/>
    </row>
    <row r="14" spans="2:14" ht="12.75" customHeight="1" thickBot="1">
      <c r="B14" s="300">
        <f>IF(D13=I81,I85,IF(D13=I82,I85,IF(D13=I83,I85,"")))</f>
      </c>
      <c r="C14" s="300"/>
      <c r="D14" s="310"/>
      <c r="E14" s="310"/>
      <c r="F14" s="127"/>
      <c r="G14" s="127"/>
      <c r="I14" s="229">
        <f>IF(B14="","",I86)</f>
      </c>
      <c r="K14" s="19"/>
      <c r="L14" s="17"/>
      <c r="M14" s="19"/>
      <c r="N14" s="19"/>
    </row>
    <row r="15" spans="2:18" ht="25.5" customHeight="1" thickBot="1">
      <c r="B15" s="302" t="s">
        <v>120</v>
      </c>
      <c r="C15" s="302"/>
      <c r="D15" s="290"/>
      <c r="E15" s="290"/>
      <c r="F15" s="290"/>
      <c r="G15" s="290"/>
      <c r="I15" s="93">
        <f>IF(C28=0,"",IF(D15="",I124,""))</f>
      </c>
      <c r="K15" s="1"/>
      <c r="L15" s="1"/>
      <c r="M15" s="1"/>
      <c r="N15" s="1"/>
      <c r="O15" s="1"/>
      <c r="P15" s="1"/>
      <c r="Q15" s="1"/>
      <c r="R15" s="1"/>
    </row>
    <row r="16" spans="2:18" s="17" customFormat="1" ht="12.75" customHeight="1">
      <c r="B16" s="238" t="s">
        <v>174</v>
      </c>
      <c r="C16" s="77"/>
      <c r="D16" s="301"/>
      <c r="E16" s="301"/>
      <c r="F16" s="301"/>
      <c r="G16" s="301"/>
      <c r="H16" s="18"/>
      <c r="I16" s="229" t="str">
        <f>IF(D13=I77,"",I91)</f>
        <v>CMR конвенция (КДПГ)</v>
      </c>
      <c r="K16" s="25"/>
      <c r="L16" s="1"/>
      <c r="M16" s="1"/>
      <c r="N16" s="1"/>
      <c r="O16" s="1"/>
      <c r="P16" s="1"/>
      <c r="Q16" s="1"/>
      <c r="R16" s="1"/>
    </row>
    <row r="17" spans="2:18" s="17" customFormat="1" ht="12.75" customHeight="1">
      <c r="B17" s="70" t="s">
        <v>121</v>
      </c>
      <c r="C17" s="70"/>
      <c r="D17" s="296"/>
      <c r="E17" s="296"/>
      <c r="F17" s="296"/>
      <c r="G17" s="296"/>
      <c r="H17" s="18"/>
      <c r="I17" s="229">
        <f>IF(D13=I77,I90,"")</f>
      </c>
      <c r="J17" s="25"/>
      <c r="K17" s="1"/>
      <c r="L17" s="1"/>
      <c r="M17" s="1"/>
      <c r="N17" s="1"/>
      <c r="O17" s="1"/>
      <c r="P17" s="1"/>
      <c r="Q17" s="1"/>
      <c r="R17" s="1"/>
    </row>
    <row r="18" spans="2:10" s="49" customFormat="1" ht="11.25">
      <c r="B18" s="239" t="s">
        <v>400</v>
      </c>
      <c r="C18" s="50"/>
      <c r="D18" s="51"/>
      <c r="E18" s="51" t="s">
        <v>122</v>
      </c>
      <c r="F18" s="52"/>
      <c r="G18" s="210"/>
      <c r="J18" s="50"/>
    </row>
    <row r="19" spans="2:11" s="49" customFormat="1" ht="12.75" customHeight="1">
      <c r="B19" s="50" t="s">
        <v>123</v>
      </c>
      <c r="C19" s="50"/>
      <c r="D19" s="39">
        <v>0</v>
      </c>
      <c r="E19" s="287"/>
      <c r="F19" s="287"/>
      <c r="G19" s="287"/>
      <c r="H19" s="53"/>
      <c r="I19" s="94">
        <f>IF(D19=0,"",K99)</f>
      </c>
      <c r="K19" s="121"/>
    </row>
    <row r="20" spans="2:9" s="49" customFormat="1" ht="12.75" customHeight="1">
      <c r="B20" s="50" t="s">
        <v>125</v>
      </c>
      <c r="C20" s="50"/>
      <c r="D20" s="39">
        <v>0</v>
      </c>
      <c r="E20" s="287"/>
      <c r="F20" s="287"/>
      <c r="G20" s="287"/>
      <c r="I20" s="94">
        <f>IF(D20=0,"",K100)</f>
      </c>
    </row>
    <row r="21" spans="2:10" s="49" customFormat="1" ht="12.75" customHeight="1">
      <c r="B21" s="240" t="s">
        <v>171</v>
      </c>
      <c r="C21" s="50"/>
      <c r="D21" s="39">
        <v>0</v>
      </c>
      <c r="E21" s="287"/>
      <c r="F21" s="287"/>
      <c r="G21" s="287"/>
      <c r="H21" s="54"/>
      <c r="I21" s="229" t="s">
        <v>185</v>
      </c>
      <c r="J21" s="50"/>
    </row>
    <row r="22" spans="2:10" s="49" customFormat="1" ht="12.75" customHeight="1">
      <c r="B22" s="241" t="s">
        <v>172</v>
      </c>
      <c r="C22" s="50"/>
      <c r="D22" s="39">
        <v>0</v>
      </c>
      <c r="E22" s="287"/>
      <c r="F22" s="287"/>
      <c r="G22" s="287"/>
      <c r="H22" s="54"/>
      <c r="I22" s="229" t="s">
        <v>17</v>
      </c>
      <c r="J22" s="50"/>
    </row>
    <row r="23" spans="2:10" s="49" customFormat="1" ht="12.75" customHeight="1">
      <c r="B23" s="50" t="s">
        <v>126</v>
      </c>
      <c r="C23" s="50"/>
      <c r="D23" s="39">
        <v>0</v>
      </c>
      <c r="E23" s="296"/>
      <c r="F23" s="296"/>
      <c r="G23" s="296"/>
      <c r="I23" s="50"/>
      <c r="J23" s="50"/>
    </row>
    <row r="24" spans="2:10" s="49" customFormat="1" ht="12.75" customHeight="1">
      <c r="B24" s="50" t="s">
        <v>127</v>
      </c>
      <c r="C24" s="50"/>
      <c r="D24" s="39">
        <v>0</v>
      </c>
      <c r="E24" s="287"/>
      <c r="F24" s="287"/>
      <c r="G24" s="287"/>
      <c r="H24" s="55"/>
      <c r="I24" s="50"/>
      <c r="J24" s="50"/>
    </row>
    <row r="25" spans="2:9" s="49" customFormat="1" ht="12.75" customHeight="1" thickBot="1">
      <c r="B25" s="56" t="s">
        <v>124</v>
      </c>
      <c r="C25" s="56"/>
      <c r="D25" s="40">
        <v>0</v>
      </c>
      <c r="E25" s="293"/>
      <c r="F25" s="293"/>
      <c r="G25" s="293"/>
      <c r="H25" s="55"/>
      <c r="I25" s="94">
        <f>IF(D25=0,"",IF(E25=0,K105,""))</f>
      </c>
    </row>
    <row r="26" spans="2:18" ht="11.25">
      <c r="B26" s="113" t="s">
        <v>173</v>
      </c>
      <c r="C26" s="113"/>
      <c r="D26" s="17"/>
      <c r="E26" s="115"/>
      <c r="F26" s="250"/>
      <c r="G26" s="250"/>
      <c r="I26" s="95">
        <f>IF(C28=0,"",IF(SUM(J99:J105)=0,J106,""))</f>
      </c>
      <c r="K26" s="16"/>
      <c r="L26" s="17"/>
      <c r="M26" s="16"/>
      <c r="N26" s="1"/>
      <c r="O26" s="1"/>
      <c r="P26" s="1"/>
      <c r="Q26" s="1"/>
      <c r="R26" s="1"/>
    </row>
    <row r="27" spans="3:7" s="30" customFormat="1" ht="11.25">
      <c r="C27" s="30" t="s">
        <v>128</v>
      </c>
      <c r="D27" s="30" t="s">
        <v>129</v>
      </c>
      <c r="E27" s="30" t="s">
        <v>130</v>
      </c>
      <c r="F27" s="102" t="s">
        <v>131</v>
      </c>
      <c r="G27" s="30" t="s">
        <v>132</v>
      </c>
    </row>
    <row r="28" spans="2:8" s="31" customFormat="1" ht="12.75" customHeight="1">
      <c r="B28" s="212" t="s">
        <v>7</v>
      </c>
      <c r="C28" s="34"/>
      <c r="D28" s="35"/>
      <c r="E28" s="97"/>
      <c r="F28" s="47"/>
      <c r="G28" s="213"/>
      <c r="H28" s="30"/>
    </row>
    <row r="29" spans="2:10" s="31" customFormat="1" ht="12.75" customHeight="1">
      <c r="B29" s="212" t="s">
        <v>8</v>
      </c>
      <c r="C29" s="36"/>
      <c r="D29" s="37"/>
      <c r="E29" s="98"/>
      <c r="F29" s="48"/>
      <c r="G29" s="214"/>
      <c r="H29" s="30"/>
      <c r="I29" s="58"/>
      <c r="J29" s="30"/>
    </row>
    <row r="30" spans="2:10" s="31" customFormat="1" ht="12.75" customHeight="1">
      <c r="B30" s="212" t="s">
        <v>9</v>
      </c>
      <c r="C30" s="36"/>
      <c r="D30" s="37"/>
      <c r="E30" s="98"/>
      <c r="F30" s="48"/>
      <c r="G30" s="214"/>
      <c r="H30" s="30"/>
      <c r="I30" s="58"/>
      <c r="J30" s="30"/>
    </row>
    <row r="31" spans="2:10" s="31" customFormat="1" ht="12.75" customHeight="1">
      <c r="B31" s="212" t="s">
        <v>10</v>
      </c>
      <c r="C31" s="36"/>
      <c r="D31" s="37"/>
      <c r="E31" s="98"/>
      <c r="F31" s="48"/>
      <c r="G31" s="214"/>
      <c r="H31" s="30"/>
      <c r="I31" s="58"/>
      <c r="J31" s="30"/>
    </row>
    <row r="32" spans="2:10" s="31" customFormat="1" ht="12.75" customHeight="1">
      <c r="B32" s="212" t="s">
        <v>11</v>
      </c>
      <c r="C32" s="36"/>
      <c r="D32" s="37"/>
      <c r="E32" s="98"/>
      <c r="F32" s="48"/>
      <c r="G32" s="214"/>
      <c r="H32" s="30"/>
      <c r="I32" s="58"/>
      <c r="J32" s="30"/>
    </row>
    <row r="33" spans="2:10" s="31" customFormat="1" ht="12.75" customHeight="1">
      <c r="B33" s="212" t="s">
        <v>12</v>
      </c>
      <c r="C33" s="36"/>
      <c r="D33" s="37"/>
      <c r="E33" s="98"/>
      <c r="F33" s="48"/>
      <c r="G33" s="214"/>
      <c r="H33" s="30"/>
      <c r="I33" s="58"/>
      <c r="J33" s="30"/>
    </row>
    <row r="34" spans="2:10" s="31" customFormat="1" ht="12.75" customHeight="1">
      <c r="B34" s="212" t="s">
        <v>13</v>
      </c>
      <c r="C34" s="36"/>
      <c r="D34" s="37"/>
      <c r="E34" s="98"/>
      <c r="F34" s="48"/>
      <c r="G34" s="214"/>
      <c r="H34" s="30"/>
      <c r="I34" s="58"/>
      <c r="J34" s="30"/>
    </row>
    <row r="35" spans="2:10" s="31" customFormat="1" ht="12.75" customHeight="1">
      <c r="B35" s="212" t="s">
        <v>14</v>
      </c>
      <c r="C35" s="36"/>
      <c r="D35" s="37"/>
      <c r="E35" s="98"/>
      <c r="F35" s="48"/>
      <c r="G35" s="214"/>
      <c r="H35" s="30"/>
      <c r="I35" s="58"/>
      <c r="J35" s="30"/>
    </row>
    <row r="36" spans="2:10" s="31" customFormat="1" ht="12.75" customHeight="1">
      <c r="B36" s="212" t="s">
        <v>15</v>
      </c>
      <c r="C36" s="36"/>
      <c r="D36" s="37"/>
      <c r="E36" s="98"/>
      <c r="F36" s="48"/>
      <c r="G36" s="214"/>
      <c r="H36" s="30"/>
      <c r="I36" s="58"/>
      <c r="J36" s="30"/>
    </row>
    <row r="37" spans="2:10" s="31" customFormat="1" ht="12.75" customHeight="1">
      <c r="B37" s="212" t="s">
        <v>16</v>
      </c>
      <c r="C37" s="36"/>
      <c r="D37" s="37"/>
      <c r="E37" s="98"/>
      <c r="F37" s="48"/>
      <c r="G37" s="214"/>
      <c r="H37" s="30"/>
      <c r="I37" s="58"/>
      <c r="J37" s="30"/>
    </row>
    <row r="38" spans="2:10" s="31" customFormat="1" ht="12.75" customHeight="1">
      <c r="B38" s="212" t="s">
        <v>18</v>
      </c>
      <c r="C38" s="36"/>
      <c r="D38" s="37"/>
      <c r="E38" s="98"/>
      <c r="F38" s="48"/>
      <c r="G38" s="214"/>
      <c r="H38" s="30"/>
      <c r="I38" s="58"/>
      <c r="J38" s="30"/>
    </row>
    <row r="39" spans="2:9" s="31" customFormat="1" ht="12.75" customHeight="1">
      <c r="B39" s="212" t="s">
        <v>19</v>
      </c>
      <c r="C39" s="36"/>
      <c r="D39" s="37"/>
      <c r="E39" s="98"/>
      <c r="F39" s="48"/>
      <c r="G39" s="214"/>
      <c r="H39" s="30"/>
      <c r="I39" s="249">
        <f>IF(I116=0,"",I119)</f>
      </c>
    </row>
    <row r="40" spans="2:9" s="31" customFormat="1" ht="12.75" customHeight="1">
      <c r="B40" s="212" t="s">
        <v>20</v>
      </c>
      <c r="C40" s="36"/>
      <c r="D40" s="37"/>
      <c r="E40" s="98"/>
      <c r="F40" s="48"/>
      <c r="G40" s="214"/>
      <c r="H40" s="30"/>
      <c r="I40" s="249">
        <f>IF(I116=0,"",I120)</f>
      </c>
    </row>
    <row r="41" spans="2:10" s="31" customFormat="1" ht="12.75" customHeight="1">
      <c r="B41" s="212" t="s">
        <v>21</v>
      </c>
      <c r="C41" s="36"/>
      <c r="D41" s="37"/>
      <c r="E41" s="98"/>
      <c r="F41" s="48"/>
      <c r="G41" s="214"/>
      <c r="H41" s="30"/>
      <c r="I41" s="58"/>
      <c r="J41" s="30"/>
    </row>
    <row r="42" spans="2:9" s="31" customFormat="1" ht="12.75" customHeight="1" thickBot="1">
      <c r="B42" s="215" t="s">
        <v>22</v>
      </c>
      <c r="C42" s="74"/>
      <c r="D42" s="75"/>
      <c r="E42" s="265"/>
      <c r="F42" s="76"/>
      <c r="G42" s="216"/>
      <c r="H42" s="30"/>
      <c r="I42" s="249">
        <f>IF(C42=0,"",I114)</f>
      </c>
    </row>
    <row r="43" spans="2:10" s="31" customFormat="1" ht="12.75" customHeight="1">
      <c r="B43" s="280">
        <f>IF(I116&gt;0,I117,"")</f>
      </c>
      <c r="C43" s="280"/>
      <c r="D43" s="280"/>
      <c r="E43" s="282"/>
      <c r="F43" s="301"/>
      <c r="G43" s="301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3"/>
      <c r="F44" s="287"/>
      <c r="G44" s="287"/>
      <c r="H44" s="30"/>
      <c r="I44" s="201"/>
      <c r="J44" s="249"/>
    </row>
    <row r="45" spans="2:18" s="32" customFormat="1" ht="11.25">
      <c r="B45" s="316" t="s">
        <v>158</v>
      </c>
      <c r="C45" s="316"/>
      <c r="D45" s="316"/>
      <c r="E45" s="316"/>
      <c r="F45" s="316"/>
      <c r="G45" s="316"/>
      <c r="I45" s="229" t="s">
        <v>162</v>
      </c>
      <c r="J45" s="33"/>
      <c r="K45" s="30"/>
      <c r="L45" s="30"/>
      <c r="M45" s="30"/>
      <c r="N45" s="30"/>
      <c r="O45" s="30"/>
      <c r="P45" s="30"/>
      <c r="Q45" s="30"/>
      <c r="R45" s="30"/>
    </row>
    <row r="46" spans="2:14" ht="12.75" customHeight="1">
      <c r="B46" s="1" t="s">
        <v>133</v>
      </c>
      <c r="C46" s="17"/>
      <c r="D46" s="88"/>
      <c r="E46" s="314" t="s">
        <v>159</v>
      </c>
      <c r="F46" s="314"/>
      <c r="G46" s="217"/>
      <c r="I46" s="229" t="s">
        <v>376</v>
      </c>
      <c r="J46" s="17"/>
      <c r="K46" s="19"/>
      <c r="L46" s="17"/>
      <c r="M46" s="19"/>
      <c r="N46" s="19"/>
    </row>
    <row r="47" spans="2:14" ht="12.75" customHeight="1" thickBot="1">
      <c r="B47" s="242" t="s">
        <v>178</v>
      </c>
      <c r="C47" s="70"/>
      <c r="D47" s="89"/>
      <c r="E47" s="315" t="s">
        <v>160</v>
      </c>
      <c r="F47" s="315"/>
      <c r="G47" s="89"/>
      <c r="I47" s="16"/>
      <c r="J47" s="203">
        <f>IF(G47=0,"",J93)</f>
      </c>
      <c r="K47" s="19"/>
      <c r="L47" s="17"/>
      <c r="M47" s="19"/>
      <c r="N47" s="19"/>
    </row>
    <row r="48" spans="2:18" ht="12.75" customHeight="1" thickBot="1">
      <c r="B48" s="218" t="s">
        <v>184</v>
      </c>
      <c r="C48" s="68"/>
      <c r="D48" s="132"/>
      <c r="E48" s="87"/>
      <c r="F48" s="69" t="s">
        <v>358</v>
      </c>
      <c r="G48" s="243">
        <f>IF(D48=0,"",DATE(YEAR(D48)+1,MONTH(D48),DAY(D48)-1))</f>
      </c>
      <c r="I48" s="16"/>
      <c r="J48" s="203"/>
      <c r="K48" s="1"/>
      <c r="L48" s="1"/>
      <c r="M48" s="1"/>
      <c r="N48" s="1"/>
      <c r="O48" s="1"/>
      <c r="P48" s="1"/>
      <c r="Q48" s="1"/>
      <c r="R48" s="1"/>
    </row>
    <row r="49" spans="2:18" ht="12.75" customHeight="1">
      <c r="B49" s="220" t="s">
        <v>138</v>
      </c>
      <c r="C49" s="73"/>
      <c r="D49" s="287"/>
      <c r="E49" s="287"/>
      <c r="F49" s="287"/>
      <c r="G49" s="287"/>
      <c r="J49" s="17"/>
      <c r="L49" s="1"/>
      <c r="M49" s="1"/>
      <c r="N49" s="1"/>
      <c r="O49" s="1"/>
      <c r="P49" s="1"/>
      <c r="Q49" s="1"/>
      <c r="R49" s="1"/>
    </row>
    <row r="50" spans="2:18" ht="12.75" customHeight="1" thickBot="1">
      <c r="B50" s="312" t="s">
        <v>170</v>
      </c>
      <c r="C50" s="313"/>
      <c r="D50" s="293"/>
      <c r="E50" s="293"/>
      <c r="F50" s="293"/>
      <c r="G50" s="293"/>
      <c r="I50" s="21"/>
      <c r="J50" s="1"/>
      <c r="K50" s="1"/>
      <c r="L50" s="1"/>
      <c r="M50" s="1"/>
      <c r="N50" s="1"/>
      <c r="O50" s="1"/>
      <c r="P50" s="1"/>
      <c r="Q50" s="1"/>
      <c r="R50" s="1"/>
    </row>
    <row r="51" spans="2:18" s="10" customFormat="1" ht="11.25">
      <c r="B51" s="295" t="s">
        <v>135</v>
      </c>
      <c r="C51" s="295"/>
      <c r="D51" s="295"/>
      <c r="E51" s="295"/>
      <c r="F51" s="295"/>
      <c r="G51" s="295"/>
      <c r="H51" s="103"/>
      <c r="I51" s="103"/>
      <c r="J51" s="45"/>
      <c r="K51" s="45"/>
      <c r="L51" s="45"/>
      <c r="M51" s="45"/>
      <c r="N51" s="45"/>
      <c r="O51" s="45"/>
      <c r="P51" s="45"/>
      <c r="Q51" s="45"/>
      <c r="R51" s="45"/>
    </row>
    <row r="52" spans="2:18" s="44" customFormat="1" ht="9">
      <c r="B52" s="294" t="s">
        <v>403</v>
      </c>
      <c r="C52" s="294"/>
      <c r="D52" s="294"/>
      <c r="E52" s="294"/>
      <c r="F52" s="294"/>
      <c r="G52" s="294"/>
      <c r="H52" s="104"/>
      <c r="I52" s="122"/>
      <c r="J52" s="43"/>
      <c r="K52" s="96"/>
      <c r="L52" s="234"/>
      <c r="M52" s="96"/>
      <c r="N52" s="96"/>
      <c r="O52" s="96"/>
      <c r="P52" s="96"/>
      <c r="Q52" s="96"/>
      <c r="R52" s="96"/>
    </row>
    <row r="53" spans="2:18" s="44" customFormat="1" ht="18.75" customHeight="1">
      <c r="B53" s="294" t="s">
        <v>402</v>
      </c>
      <c r="C53" s="294"/>
      <c r="D53" s="294"/>
      <c r="E53" s="294"/>
      <c r="F53" s="294"/>
      <c r="G53" s="294"/>
      <c r="H53" s="104"/>
      <c r="I53" s="122"/>
      <c r="J53" s="43"/>
      <c r="K53" s="96"/>
      <c r="L53" s="96"/>
      <c r="M53" s="96"/>
      <c r="N53" s="96"/>
      <c r="O53" s="96"/>
      <c r="P53" s="96"/>
      <c r="Q53" s="96"/>
      <c r="R53" s="96"/>
    </row>
    <row r="54" spans="2:9" s="43" customFormat="1" ht="9">
      <c r="B54" s="294" t="s">
        <v>134</v>
      </c>
      <c r="C54" s="294"/>
      <c r="D54" s="294"/>
      <c r="E54" s="294"/>
      <c r="F54" s="294"/>
      <c r="G54" s="294"/>
      <c r="H54" s="105"/>
      <c r="I54" s="123"/>
    </row>
    <row r="55" spans="2:18" s="44" customFormat="1" ht="18.75" customHeight="1">
      <c r="B55" s="294" t="s">
        <v>373</v>
      </c>
      <c r="C55" s="294"/>
      <c r="D55" s="294"/>
      <c r="E55" s="294"/>
      <c r="F55" s="294"/>
      <c r="G55" s="294"/>
      <c r="H55" s="104"/>
      <c r="I55" s="105"/>
      <c r="J55" s="43"/>
      <c r="K55" s="96"/>
      <c r="L55" s="96"/>
      <c r="M55" s="96"/>
      <c r="N55" s="96"/>
      <c r="O55" s="96"/>
      <c r="P55" s="96"/>
      <c r="Q55" s="96"/>
      <c r="R55" s="96"/>
    </row>
    <row r="56" spans="2:9" s="43" customFormat="1" ht="9.75">
      <c r="B56" s="294" t="s">
        <v>393</v>
      </c>
      <c r="C56" s="294"/>
      <c r="D56" s="294"/>
      <c r="E56" s="294"/>
      <c r="F56" s="294"/>
      <c r="G56" s="294"/>
      <c r="H56" s="105"/>
      <c r="I56" s="249">
        <f>IF(D48="","",I125)</f>
      </c>
    </row>
    <row r="57" spans="2:7" s="128" customFormat="1" ht="9.75" thickBot="1">
      <c r="B57" s="231" t="s">
        <v>372</v>
      </c>
      <c r="C57" s="129"/>
      <c r="D57" s="231" t="s">
        <v>367</v>
      </c>
      <c r="E57" s="131"/>
      <c r="F57" s="130"/>
      <c r="G57" s="232" t="s">
        <v>368</v>
      </c>
    </row>
    <row r="58" spans="2:18" s="44" customFormat="1" ht="9.75">
      <c r="B58" s="133" t="s">
        <v>111</v>
      </c>
      <c r="C58" s="133"/>
      <c r="D58" s="133"/>
      <c r="E58" s="149"/>
      <c r="F58" s="148"/>
      <c r="G58" s="244"/>
      <c r="H58" s="104"/>
      <c r="I58" s="249">
        <f>IF(C59="","",I126)</f>
      </c>
      <c r="J58" s="1"/>
      <c r="K58" s="124"/>
      <c r="L58" s="124"/>
      <c r="M58" s="124"/>
      <c r="N58" s="124"/>
      <c r="O58" s="124"/>
      <c r="P58" s="124"/>
      <c r="Q58" s="124"/>
      <c r="R58" s="124"/>
    </row>
    <row r="59" spans="2:18" s="44" customFormat="1" ht="9.75">
      <c r="B59" s="7" t="s">
        <v>112</v>
      </c>
      <c r="C59" s="297"/>
      <c r="D59" s="297"/>
      <c r="E59" s="145"/>
      <c r="F59" s="200"/>
      <c r="G59" s="223" t="s">
        <v>380</v>
      </c>
      <c r="H59" s="104"/>
      <c r="K59" s="96"/>
      <c r="L59" s="96"/>
      <c r="M59" s="96"/>
      <c r="N59" s="96"/>
      <c r="O59" s="96"/>
      <c r="P59" s="96"/>
      <c r="Q59" s="96"/>
      <c r="R59" s="96"/>
    </row>
    <row r="60" spans="2:18" s="125" customFormat="1" ht="9.75">
      <c r="B60" s="135" t="s">
        <v>136</v>
      </c>
      <c r="C60" s="311">
        <f ca="1">TODAY()</f>
        <v>44865</v>
      </c>
      <c r="D60" s="311"/>
      <c r="E60" s="236"/>
      <c r="F60" s="253"/>
      <c r="G60" s="223" t="s">
        <v>137</v>
      </c>
      <c r="I60" s="229" t="s">
        <v>181</v>
      </c>
      <c r="J60" s="22"/>
      <c r="K60" s="126"/>
      <c r="L60" s="126"/>
      <c r="M60" s="126"/>
      <c r="N60" s="126"/>
      <c r="O60" s="126"/>
      <c r="P60" s="126"/>
      <c r="Q60" s="126"/>
      <c r="R60" s="126"/>
    </row>
    <row r="61" spans="5:18" s="19" customFormat="1" ht="12" customHeight="1">
      <c r="E61" s="3"/>
      <c r="F61" s="3"/>
      <c r="G61" s="3"/>
      <c r="H61" s="18"/>
      <c r="I61" s="7"/>
      <c r="J61" s="1"/>
      <c r="K61" s="254"/>
      <c r="L61" s="254"/>
      <c r="M61" s="254"/>
      <c r="N61" s="254"/>
      <c r="O61" s="254"/>
      <c r="P61" s="254"/>
      <c r="Q61" s="254"/>
      <c r="R61" s="254"/>
    </row>
    <row r="62" spans="2:18" s="2" customFormat="1" ht="12" customHeight="1">
      <c r="B62" s="3"/>
      <c r="C62" s="3"/>
      <c r="D62" s="3"/>
      <c r="E62" s="3"/>
      <c r="F62" s="3"/>
      <c r="G62" s="3"/>
      <c r="H62" s="4"/>
      <c r="I62" s="10"/>
      <c r="J62" s="5"/>
      <c r="K62" s="6"/>
      <c r="L62" s="6"/>
      <c r="M62" s="6"/>
      <c r="N62" s="6"/>
      <c r="O62" s="6"/>
      <c r="P62" s="6"/>
      <c r="Q62" s="6"/>
      <c r="R62" s="6"/>
    </row>
    <row r="63" spans="2:18" s="2" customFormat="1" ht="12" customHeight="1">
      <c r="B63" s="3"/>
      <c r="C63" s="3"/>
      <c r="D63" s="3"/>
      <c r="E63" s="3"/>
      <c r="F63" s="3"/>
      <c r="G63" s="3"/>
      <c r="H63" s="4"/>
      <c r="I63" s="10"/>
      <c r="J63" s="5"/>
      <c r="K63" s="6"/>
      <c r="L63" s="6"/>
      <c r="M63" s="6"/>
      <c r="N63" s="6"/>
      <c r="O63" s="6"/>
      <c r="P63" s="6"/>
      <c r="Q63" s="6"/>
      <c r="R63" s="6"/>
    </row>
    <row r="64" spans="1:18" s="2" customFormat="1" ht="12" customHeight="1">
      <c r="A64" s="3"/>
      <c r="B64" s="3"/>
      <c r="C64" s="3"/>
      <c r="D64" s="3"/>
      <c r="E64" s="3"/>
      <c r="F64" s="3"/>
      <c r="G64" s="3"/>
      <c r="H64" s="4"/>
      <c r="I64" s="10"/>
      <c r="J64" s="5"/>
      <c r="K64" s="6"/>
      <c r="L64" s="6"/>
      <c r="M64" s="6"/>
      <c r="N64" s="6"/>
      <c r="O64" s="6"/>
      <c r="P64" s="6"/>
      <c r="Q64" s="6"/>
      <c r="R64" s="6"/>
    </row>
    <row r="65" spans="2:18" s="2" customFormat="1" ht="12" customHeight="1">
      <c r="B65" s="3"/>
      <c r="C65" s="3"/>
      <c r="D65" s="3"/>
      <c r="E65" s="3"/>
      <c r="F65" s="3"/>
      <c r="G65" s="3"/>
      <c r="H65" s="4"/>
      <c r="I65" s="5"/>
      <c r="J65" s="5"/>
      <c r="K65" s="6"/>
      <c r="L65" s="6"/>
      <c r="M65" s="6"/>
      <c r="N65" s="6"/>
      <c r="O65" s="6"/>
      <c r="P65" s="6"/>
      <c r="Q65" s="6"/>
      <c r="R65" s="6"/>
    </row>
    <row r="66" spans="2:18" s="2" customFormat="1" ht="12" customHeight="1">
      <c r="B66" s="3"/>
      <c r="C66" s="3"/>
      <c r="D66" s="3"/>
      <c r="E66" s="3"/>
      <c r="F66" s="3"/>
      <c r="G66" s="3"/>
      <c r="H66" s="4"/>
      <c r="I66" s="10"/>
      <c r="J66" s="5"/>
      <c r="K66" s="6"/>
      <c r="L66" s="6"/>
      <c r="M66" s="6"/>
      <c r="N66" s="6"/>
      <c r="O66" s="6"/>
      <c r="P66" s="6"/>
      <c r="Q66" s="6"/>
      <c r="R66" s="6"/>
    </row>
    <row r="67" spans="2:18" s="2" customFormat="1" ht="12" customHeight="1">
      <c r="B67" s="3"/>
      <c r="C67" s="3"/>
      <c r="D67" s="3"/>
      <c r="E67" s="3"/>
      <c r="F67" s="3"/>
      <c r="G67" s="3"/>
      <c r="H67" s="4"/>
      <c r="I67" s="10"/>
      <c r="J67" s="5"/>
      <c r="K67" s="6"/>
      <c r="L67" s="6"/>
      <c r="M67" s="6"/>
      <c r="N67" s="6"/>
      <c r="O67" s="6"/>
      <c r="P67" s="6"/>
      <c r="Q67" s="6"/>
      <c r="R67" s="6"/>
    </row>
    <row r="68" spans="1:18" s="2" customFormat="1" ht="12" customHeight="1">
      <c r="A68" s="3"/>
      <c r="B68" s="3"/>
      <c r="C68" s="3"/>
      <c r="D68" s="3"/>
      <c r="E68" s="3"/>
      <c r="F68" s="3"/>
      <c r="G68" s="3"/>
      <c r="H68" s="4"/>
      <c r="I68" s="10"/>
      <c r="J68" s="5"/>
      <c r="K68" s="6"/>
      <c r="L68" s="6"/>
      <c r="M68" s="6"/>
      <c r="N68" s="6"/>
      <c r="O68" s="6"/>
      <c r="P68" s="6"/>
      <c r="Q68" s="6"/>
      <c r="R68" s="6"/>
    </row>
    <row r="69" spans="2:18" s="2" customFormat="1" ht="12" customHeight="1">
      <c r="B69" s="3"/>
      <c r="C69" s="3"/>
      <c r="D69" s="3"/>
      <c r="E69" s="3"/>
      <c r="F69" s="3"/>
      <c r="G69" s="3"/>
      <c r="H69" s="4"/>
      <c r="I69" s="5"/>
      <c r="J69" s="5"/>
      <c r="K69" s="6"/>
      <c r="L69" s="6"/>
      <c r="M69" s="6"/>
      <c r="N69" s="6"/>
      <c r="O69" s="6"/>
      <c r="P69" s="6"/>
      <c r="Q69" s="6"/>
      <c r="R69" s="6"/>
    </row>
    <row r="70" spans="2:18" s="2" customFormat="1" ht="12" customHeight="1">
      <c r="B70" s="3"/>
      <c r="C70" s="3"/>
      <c r="D70" s="3"/>
      <c r="E70" s="3"/>
      <c r="F70" s="3"/>
      <c r="G70" s="3"/>
      <c r="H70" s="4"/>
      <c r="I70" s="10"/>
      <c r="J70" s="5"/>
      <c r="K70" s="6"/>
      <c r="L70" s="6"/>
      <c r="M70" s="6"/>
      <c r="N70" s="6"/>
      <c r="O70" s="6"/>
      <c r="P70" s="6"/>
      <c r="Q70" s="6"/>
      <c r="R70" s="6"/>
    </row>
    <row r="71" spans="2:18" s="2" customFormat="1" ht="12" customHeight="1">
      <c r="B71" s="3"/>
      <c r="C71" s="3"/>
      <c r="D71" s="3"/>
      <c r="E71" s="3"/>
      <c r="F71" s="3"/>
      <c r="G71" s="3"/>
      <c r="H71" s="4"/>
      <c r="I71" s="10"/>
      <c r="J71" s="5"/>
      <c r="K71" s="6"/>
      <c r="L71" s="6"/>
      <c r="M71" s="6"/>
      <c r="N71" s="6"/>
      <c r="O71" s="6"/>
      <c r="P71" s="6"/>
      <c r="Q71" s="6"/>
      <c r="R71" s="6"/>
    </row>
    <row r="72" spans="1:18" s="2" customFormat="1" ht="12" customHeight="1">
      <c r="A72" s="3"/>
      <c r="B72" s="3"/>
      <c r="C72" s="3"/>
      <c r="D72" s="3"/>
      <c r="E72" s="3"/>
      <c r="F72" s="3"/>
      <c r="G72" s="3"/>
      <c r="H72" s="4"/>
      <c r="I72" s="10"/>
      <c r="J72" s="5"/>
      <c r="K72" s="6"/>
      <c r="L72" s="6"/>
      <c r="M72" s="6"/>
      <c r="N72" s="6"/>
      <c r="O72" s="6"/>
      <c r="P72" s="6"/>
      <c r="Q72" s="6"/>
      <c r="R72" s="6"/>
    </row>
    <row r="73" spans="2:18" s="2" customFormat="1" ht="12" customHeight="1">
      <c r="B73" s="3"/>
      <c r="C73" s="3"/>
      <c r="D73" s="3"/>
      <c r="E73" s="3"/>
      <c r="F73" s="3"/>
      <c r="G73" s="3"/>
      <c r="H73" s="4"/>
      <c r="I73" s="5"/>
      <c r="J73" s="5"/>
      <c r="K73" s="6"/>
      <c r="L73" s="6"/>
      <c r="M73" s="6"/>
      <c r="N73" s="6"/>
      <c r="O73" s="6"/>
      <c r="P73" s="6"/>
      <c r="Q73" s="6"/>
      <c r="R73" s="6"/>
    </row>
    <row r="74" spans="2:18" s="2" customFormat="1" ht="9.75" hidden="1">
      <c r="B74" s="3"/>
      <c r="C74" s="3"/>
      <c r="D74" s="3"/>
      <c r="E74" s="3"/>
      <c r="F74" s="3"/>
      <c r="G74" s="3"/>
      <c r="H74" s="4"/>
      <c r="I74" s="59" t="s">
        <v>176</v>
      </c>
      <c r="J74" s="60"/>
      <c r="K74" s="6"/>
      <c r="L74" s="6"/>
      <c r="M74" s="6"/>
      <c r="N74" s="6"/>
      <c r="O74" s="6"/>
      <c r="P74" s="6"/>
      <c r="Q74" s="6"/>
      <c r="R74" s="6"/>
    </row>
    <row r="75" spans="2:18" s="2" customFormat="1" ht="9.75" hidden="1">
      <c r="B75" s="3"/>
      <c r="C75" s="3"/>
      <c r="D75" s="3"/>
      <c r="E75" s="3"/>
      <c r="F75" s="3"/>
      <c r="G75" s="3"/>
      <c r="H75" s="4"/>
      <c r="I75" s="59" t="s">
        <v>177</v>
      </c>
      <c r="J75" s="8" t="s">
        <v>389</v>
      </c>
      <c r="K75" s="6"/>
      <c r="L75" s="6"/>
      <c r="M75" s="6"/>
      <c r="N75" s="6"/>
      <c r="O75" s="6"/>
      <c r="P75" s="6"/>
      <c r="Q75" s="6"/>
      <c r="R75" s="6"/>
    </row>
    <row r="76" spans="2:18" s="12" customFormat="1" ht="9.75" hidden="1">
      <c r="B76" s="3"/>
      <c r="C76" s="3"/>
      <c r="D76" s="3"/>
      <c r="E76" s="3"/>
      <c r="F76" s="3"/>
      <c r="G76" s="3"/>
      <c r="H76" s="4"/>
      <c r="I76" s="10"/>
      <c r="J76" s="10"/>
      <c r="K76" s="11"/>
      <c r="L76" s="11"/>
      <c r="M76" s="11"/>
      <c r="N76" s="11"/>
      <c r="O76" s="11"/>
      <c r="P76" s="11"/>
      <c r="Q76" s="11"/>
      <c r="R76" s="11"/>
    </row>
    <row r="77" spans="2:18" s="2" customFormat="1" ht="9.75" hidden="1">
      <c r="B77" s="11"/>
      <c r="D77" s="11"/>
      <c r="E77" s="11"/>
      <c r="F77" s="11"/>
      <c r="G77" s="11"/>
      <c r="H77" s="9"/>
      <c r="I77" s="8" t="s">
        <v>139</v>
      </c>
      <c r="J77" s="8" t="s">
        <v>140</v>
      </c>
      <c r="K77" s="10"/>
      <c r="M77" s="6"/>
      <c r="N77" s="6"/>
      <c r="O77" s="6"/>
      <c r="P77" s="6"/>
      <c r="Q77" s="6"/>
      <c r="R77" s="6"/>
    </row>
    <row r="78" spans="2:18" s="2" customFormat="1" ht="9.75" hidden="1">
      <c r="B78" s="11"/>
      <c r="D78" s="11"/>
      <c r="E78" s="11"/>
      <c r="F78" s="11"/>
      <c r="G78" s="11"/>
      <c r="H78" s="9"/>
      <c r="I78" s="8" t="s">
        <v>168</v>
      </c>
      <c r="J78" s="8" t="s">
        <v>169</v>
      </c>
      <c r="K78" s="10"/>
      <c r="M78" s="6"/>
      <c r="N78" s="6"/>
      <c r="O78" s="6"/>
      <c r="P78" s="6"/>
      <c r="Q78" s="6"/>
      <c r="R78" s="6"/>
    </row>
    <row r="79" spans="8:18" s="2" customFormat="1" ht="9.75" hidden="1">
      <c r="H79" s="9"/>
      <c r="I79" s="8" t="s">
        <v>141</v>
      </c>
      <c r="J79" s="8" t="s">
        <v>142</v>
      </c>
      <c r="K79" s="10"/>
      <c r="L79" s="6"/>
      <c r="M79" s="6"/>
      <c r="N79" s="6"/>
      <c r="O79" s="6"/>
      <c r="P79" s="6"/>
      <c r="Q79" s="6"/>
      <c r="R79" s="6"/>
    </row>
    <row r="80" spans="8:18" s="2" customFormat="1" ht="9.75" hidden="1">
      <c r="H80" s="9"/>
      <c r="I80" s="8" t="s">
        <v>143</v>
      </c>
      <c r="J80" s="8" t="s">
        <v>144</v>
      </c>
      <c r="K80" s="10"/>
      <c r="L80" s="6"/>
      <c r="M80" s="6"/>
      <c r="N80" s="6"/>
      <c r="O80" s="6"/>
      <c r="P80" s="6"/>
      <c r="Q80" s="6"/>
      <c r="R80" s="6"/>
    </row>
    <row r="81" spans="8:18" s="2" customFormat="1" ht="9.75" hidden="1">
      <c r="H81" s="9"/>
      <c r="I81" s="8" t="s">
        <v>145</v>
      </c>
      <c r="J81" s="8" t="s">
        <v>146</v>
      </c>
      <c r="K81" s="10"/>
      <c r="L81" s="6"/>
      <c r="M81" s="6"/>
      <c r="N81" s="6"/>
      <c r="O81" s="6"/>
      <c r="P81" s="6"/>
      <c r="Q81" s="6"/>
      <c r="R81" s="6"/>
    </row>
    <row r="82" spans="7:18" s="2" customFormat="1" ht="9.75" hidden="1">
      <c r="G82" s="16"/>
      <c r="H82" s="9"/>
      <c r="I82" s="8" t="s">
        <v>431</v>
      </c>
      <c r="J82" s="8" t="s">
        <v>430</v>
      </c>
      <c r="K82" s="10"/>
      <c r="L82" s="6"/>
      <c r="M82" s="6"/>
      <c r="N82" s="6"/>
      <c r="O82" s="6"/>
      <c r="P82" s="6"/>
      <c r="Q82" s="6"/>
      <c r="R82" s="6"/>
    </row>
    <row r="83" spans="5:18" s="2" customFormat="1" ht="9.75" hidden="1">
      <c r="E83" s="16"/>
      <c r="G83" s="16"/>
      <c r="H83" s="9"/>
      <c r="I83" s="8" t="s">
        <v>428</v>
      </c>
      <c r="J83" s="8" t="s">
        <v>429</v>
      </c>
      <c r="K83" s="10"/>
      <c r="L83" s="6"/>
      <c r="M83" s="6"/>
      <c r="N83" s="6"/>
      <c r="O83" s="6"/>
      <c r="P83" s="6"/>
      <c r="Q83" s="6"/>
      <c r="R83" s="6"/>
    </row>
    <row r="84" spans="8:18" s="12" customFormat="1" ht="9.75" hidden="1">
      <c r="H84" s="9"/>
      <c r="I84" s="10"/>
      <c r="J84" s="10"/>
      <c r="K84" s="10"/>
      <c r="L84" s="11"/>
      <c r="M84" s="11"/>
      <c r="N84" s="11"/>
      <c r="O84" s="11"/>
      <c r="P84" s="11"/>
      <c r="Q84" s="11"/>
      <c r="R84" s="11"/>
    </row>
    <row r="85" spans="8:18" s="2" customFormat="1" ht="9.75" hidden="1">
      <c r="H85" s="4"/>
      <c r="I85" s="15" t="s">
        <v>154</v>
      </c>
      <c r="J85" s="67"/>
      <c r="K85" s="14"/>
      <c r="L85" s="14"/>
      <c r="M85" s="6"/>
      <c r="N85" s="6"/>
      <c r="O85" s="6"/>
      <c r="P85" s="6"/>
      <c r="Q85" s="6"/>
      <c r="R85" s="6"/>
    </row>
    <row r="86" spans="8:18" s="2" customFormat="1" ht="9.75" hidden="1">
      <c r="H86" s="4"/>
      <c r="I86" s="15" t="s">
        <v>180</v>
      </c>
      <c r="J86" s="67"/>
      <c r="K86" s="14"/>
      <c r="L86" s="14"/>
      <c r="M86" s="6"/>
      <c r="N86" s="6"/>
      <c r="O86" s="6"/>
      <c r="P86" s="6"/>
      <c r="Q86" s="6"/>
      <c r="R86" s="6"/>
    </row>
    <row r="87" spans="8:18" s="2" customFormat="1" ht="9.75" hidden="1">
      <c r="H87" s="4"/>
      <c r="I87" s="15" t="s">
        <v>153</v>
      </c>
      <c r="J87" s="67"/>
      <c r="K87" s="14"/>
      <c r="L87" s="14"/>
      <c r="M87" s="6"/>
      <c r="N87" s="6"/>
      <c r="O87" s="6"/>
      <c r="P87" s="6"/>
      <c r="Q87" s="6"/>
      <c r="R87" s="6"/>
    </row>
    <row r="88" spans="8:18" s="12" customFormat="1" ht="9.75" hidden="1">
      <c r="H88" s="9"/>
      <c r="I88" s="15" t="s">
        <v>384</v>
      </c>
      <c r="J88" s="10"/>
      <c r="K88" s="11"/>
      <c r="L88" s="11"/>
      <c r="M88" s="11"/>
      <c r="N88" s="11"/>
      <c r="O88" s="11"/>
      <c r="P88" s="11"/>
      <c r="Q88" s="11"/>
      <c r="R88" s="11"/>
    </row>
    <row r="89" spans="8:18" s="12" customFormat="1" ht="9.75" hidden="1">
      <c r="H89" s="9"/>
      <c r="I89" s="13"/>
      <c r="J89" s="10"/>
      <c r="K89" s="11"/>
      <c r="L89" s="11"/>
      <c r="M89" s="11"/>
      <c r="N89" s="11"/>
      <c r="O89" s="11"/>
      <c r="P89" s="11"/>
      <c r="Q89" s="11"/>
      <c r="R89" s="11"/>
    </row>
    <row r="90" spans="6:18" s="2" customFormat="1" ht="9.75" hidden="1">
      <c r="F90" s="16"/>
      <c r="H90" s="4"/>
      <c r="I90" s="15" t="s">
        <v>179</v>
      </c>
      <c r="J90" s="114"/>
      <c r="K90" s="14"/>
      <c r="L90" s="14"/>
      <c r="M90" s="6"/>
      <c r="N90" s="6"/>
      <c r="O90" s="6"/>
      <c r="P90" s="6"/>
      <c r="Q90" s="6"/>
      <c r="R90" s="6"/>
    </row>
    <row r="91" spans="6:18" s="2" customFormat="1" ht="9.75" hidden="1">
      <c r="F91" s="12"/>
      <c r="G91" s="4"/>
      <c r="H91" s="4"/>
      <c r="I91" s="15" t="s">
        <v>183</v>
      </c>
      <c r="J91" s="42">
        <v>50000</v>
      </c>
      <c r="K91" s="14"/>
      <c r="L91" s="14"/>
      <c r="M91" s="6"/>
      <c r="N91" s="6"/>
      <c r="O91" s="6"/>
      <c r="P91" s="6"/>
      <c r="Q91" s="6"/>
      <c r="R91" s="6"/>
    </row>
    <row r="92" spans="8:18" s="12" customFormat="1" ht="9.75" hidden="1">
      <c r="H92" s="9"/>
      <c r="I92" s="10"/>
      <c r="J92" s="10"/>
      <c r="K92" s="11"/>
      <c r="L92" s="11"/>
      <c r="M92" s="11"/>
      <c r="N92" s="11"/>
      <c r="O92" s="11"/>
      <c r="P92" s="11"/>
      <c r="Q92" s="11"/>
      <c r="R92" s="11"/>
    </row>
    <row r="93" spans="2:10" s="79" customFormat="1" ht="9.75" hidden="1">
      <c r="B93" s="80"/>
      <c r="C93" s="61"/>
      <c r="D93" s="81"/>
      <c r="F93" s="63"/>
      <c r="G93" s="106"/>
      <c r="I93" s="82">
        <v>0</v>
      </c>
      <c r="J93" s="15" t="s">
        <v>361</v>
      </c>
    </row>
    <row r="94" spans="2:9" s="79" customFormat="1" ht="9.75" hidden="1">
      <c r="B94" s="80"/>
      <c r="C94" s="61"/>
      <c r="D94" s="81"/>
      <c r="F94" s="63"/>
      <c r="G94" s="63"/>
      <c r="I94" s="59" t="s">
        <v>147</v>
      </c>
    </row>
    <row r="95" spans="2:9" s="79" customFormat="1" ht="9.75" hidden="1">
      <c r="B95" s="80"/>
      <c r="C95" s="61"/>
      <c r="D95" s="81"/>
      <c r="F95" s="63"/>
      <c r="G95" s="63"/>
      <c r="I95" s="59" t="s">
        <v>108</v>
      </c>
    </row>
    <row r="96" spans="2:9" s="79" customFormat="1" ht="9.75" hidden="1">
      <c r="B96" s="80"/>
      <c r="C96" s="61"/>
      <c r="D96" s="81"/>
      <c r="F96" s="63"/>
      <c r="G96" s="63"/>
      <c r="I96" s="59" t="s">
        <v>109</v>
      </c>
    </row>
    <row r="97" spans="2:9" s="79" customFormat="1" ht="9.75" hidden="1">
      <c r="B97" s="80"/>
      <c r="C97" s="61"/>
      <c r="D97" s="81"/>
      <c r="F97" s="63"/>
      <c r="G97" s="63"/>
      <c r="I97" s="59" t="s">
        <v>148</v>
      </c>
    </row>
    <row r="98" spans="8:18" s="2" customFormat="1" ht="9.75" hidden="1">
      <c r="H98" s="4"/>
      <c r="I98" s="13"/>
      <c r="J98" s="13"/>
      <c r="K98" s="14"/>
      <c r="L98" s="14"/>
      <c r="M98" s="6"/>
      <c r="N98" s="6"/>
      <c r="O98" s="6"/>
      <c r="P98" s="6"/>
      <c r="Q98" s="6"/>
      <c r="R98" s="6"/>
    </row>
    <row r="99" spans="9:11" ht="9.75" hidden="1">
      <c r="I99" s="46" t="str">
        <f aca="true" t="shared" si="0" ref="I99:I105">B19</f>
        <v>автомобили</v>
      </c>
      <c r="J99" s="46">
        <f aca="true" t="shared" si="1" ref="J99:J105">IF(D19=$I$93,0,1)</f>
        <v>0</v>
      </c>
      <c r="K99" s="46" t="s">
        <v>375</v>
      </c>
    </row>
    <row r="100" spans="9:11" ht="9.75" hidden="1">
      <c r="I100" s="46" t="str">
        <f t="shared" si="0"/>
        <v>рефрижираторные</v>
      </c>
      <c r="J100" s="46">
        <f t="shared" si="1"/>
        <v>0</v>
      </c>
      <c r="K100" s="46" t="s">
        <v>374</v>
      </c>
    </row>
    <row r="101" spans="9:10" ht="9.75" hidden="1">
      <c r="I101" s="46" t="str">
        <f t="shared" si="0"/>
        <v>стекло и т.п. бьющиеся</v>
      </c>
      <c r="J101" s="46">
        <f t="shared" si="1"/>
        <v>0</v>
      </c>
    </row>
    <row r="102" spans="9:10" ht="9.75" hidden="1">
      <c r="I102" s="46" t="str">
        <f t="shared" si="0"/>
        <v>электроника, компьютеры</v>
      </c>
      <c r="J102" s="46">
        <f t="shared" si="1"/>
        <v>0</v>
      </c>
    </row>
    <row r="103" spans="9:10" ht="9.75" hidden="1">
      <c r="I103" s="46" t="str">
        <f t="shared" si="0"/>
        <v>алкоголь</v>
      </c>
      <c r="J103" s="46">
        <f t="shared" si="1"/>
        <v>0</v>
      </c>
    </row>
    <row r="104" spans="9:10" ht="9.75" hidden="1">
      <c r="I104" s="46" t="str">
        <f t="shared" si="0"/>
        <v>опасные (ADR, топливо)</v>
      </c>
      <c r="J104" s="46">
        <f t="shared" si="1"/>
        <v>0</v>
      </c>
    </row>
    <row r="105" spans="9:11" ht="9.75" hidden="1">
      <c r="I105" s="46" t="str">
        <f t="shared" si="0"/>
        <v>иное</v>
      </c>
      <c r="J105" s="46">
        <f t="shared" si="1"/>
        <v>0</v>
      </c>
      <c r="K105" s="8" t="s">
        <v>391</v>
      </c>
    </row>
    <row r="106" spans="9:11" ht="9.75" hidden="1">
      <c r="I106" s="92"/>
      <c r="J106" s="46" t="s">
        <v>401</v>
      </c>
      <c r="K106" s="46"/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9" s="83" customFormat="1" ht="9.75" hidden="1">
      <c r="B109" s="84"/>
      <c r="C109" s="62"/>
      <c r="D109" s="85"/>
      <c r="F109" s="63"/>
      <c r="G109" s="63"/>
      <c r="I109" s="86"/>
    </row>
    <row r="110" ht="9.75" hidden="1">
      <c r="I110" s="15" t="s">
        <v>149</v>
      </c>
    </row>
    <row r="111" ht="9.75" hidden="1">
      <c r="I111" s="15" t="s">
        <v>155</v>
      </c>
    </row>
    <row r="112" ht="9.75" hidden="1">
      <c r="I112" s="15" t="s">
        <v>156</v>
      </c>
    </row>
    <row r="113" ht="9.75" hidden="1">
      <c r="I113" s="15" t="s">
        <v>157</v>
      </c>
    </row>
    <row r="114" spans="6:18" s="2" customFormat="1" ht="9.75" hidden="1">
      <c r="F114" s="16"/>
      <c r="G114" s="16"/>
      <c r="H114" s="9"/>
      <c r="I114" s="8" t="s">
        <v>390</v>
      </c>
      <c r="J114" s="10"/>
      <c r="K114" s="6"/>
      <c r="L114" s="6"/>
      <c r="M114" s="6"/>
      <c r="N114" s="6"/>
      <c r="O114" s="6"/>
      <c r="P114" s="6"/>
      <c r="Q114" s="6"/>
      <c r="R114" s="6"/>
    </row>
    <row r="115" spans="8:18" s="2" customFormat="1" ht="9.75" hidden="1">
      <c r="H115" s="4"/>
      <c r="I115" s="5"/>
      <c r="J115" s="5"/>
      <c r="K115" s="6"/>
      <c r="L115" s="6"/>
      <c r="M115" s="6"/>
      <c r="N115" s="6"/>
      <c r="O115" s="6"/>
      <c r="P115" s="6"/>
      <c r="Q115" s="6"/>
      <c r="R115" s="6"/>
    </row>
    <row r="116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vehicles'!J124=0,0,1)</f>
        <v>0</v>
      </c>
    </row>
    <row r="117" ht="12" customHeight="1" hidden="1">
      <c r="I117" s="15" t="s">
        <v>418</v>
      </c>
    </row>
    <row r="118" spans="9:18" s="4" customFormat="1" ht="11.25" customHeight="1" hidden="1">
      <c r="I118" s="15" t="s">
        <v>419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410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409</v>
      </c>
      <c r="J120" s="13"/>
      <c r="K120" s="13"/>
      <c r="L120" s="13"/>
      <c r="M120" s="10"/>
      <c r="N120" s="10"/>
      <c r="O120" s="10"/>
      <c r="P120" s="10"/>
      <c r="Q120" s="10"/>
      <c r="R120" s="10"/>
    </row>
    <row r="121" ht="12" customHeight="1" hidden="1"/>
    <row r="122" spans="8:18" s="2" customFormat="1" ht="9.75" hidden="1">
      <c r="H122" s="4"/>
      <c r="I122" s="15" t="s">
        <v>152</v>
      </c>
      <c r="J122" s="13"/>
      <c r="K122" s="14"/>
      <c r="L122" s="14"/>
      <c r="M122" s="6"/>
      <c r="N122" s="6"/>
      <c r="O122" s="6"/>
      <c r="P122" s="6"/>
      <c r="Q122" s="6"/>
      <c r="R122" s="6"/>
    </row>
    <row r="123" spans="8:18" s="2" customFormat="1" ht="9.75" hidden="1">
      <c r="H123" s="4"/>
      <c r="I123" s="15" t="s">
        <v>151</v>
      </c>
      <c r="J123" s="13"/>
      <c r="K123" s="14"/>
      <c r="L123" s="14"/>
      <c r="M123" s="6"/>
      <c r="N123" s="6"/>
      <c r="O123" s="6"/>
      <c r="P123" s="6"/>
      <c r="Q123" s="6"/>
      <c r="R123" s="6"/>
    </row>
    <row r="124" spans="8:18" s="2" customFormat="1" ht="9.75" hidden="1">
      <c r="H124" s="4"/>
      <c r="I124" s="8" t="s">
        <v>150</v>
      </c>
      <c r="J124" s="13"/>
      <c r="K124" s="14"/>
      <c r="L124" s="14"/>
      <c r="M124" s="6"/>
      <c r="N124" s="6"/>
      <c r="O124" s="6"/>
      <c r="P124" s="6"/>
      <c r="Q124" s="6"/>
      <c r="R124" s="6"/>
    </row>
    <row r="125" spans="8:18" s="2" customFormat="1" ht="9.75" hidden="1">
      <c r="H125" s="4"/>
      <c r="I125" s="8" t="s">
        <v>392</v>
      </c>
      <c r="J125" s="13"/>
      <c r="K125" s="14"/>
      <c r="L125" s="14"/>
      <c r="M125" s="6"/>
      <c r="N125" s="6"/>
      <c r="O125" s="6"/>
      <c r="P125" s="6"/>
      <c r="Q125" s="6"/>
      <c r="R125" s="6"/>
    </row>
    <row r="126" spans="8:18" s="2" customFormat="1" ht="9.75" hidden="1">
      <c r="H126" s="4"/>
      <c r="I126" s="8" t="s">
        <v>406</v>
      </c>
      <c r="J126" s="13"/>
      <c r="K126" s="14"/>
      <c r="L126" s="14"/>
      <c r="M126" s="6"/>
      <c r="N126" s="6"/>
      <c r="O126" s="6"/>
      <c r="P126" s="6"/>
      <c r="Q126" s="6"/>
      <c r="R126" s="6"/>
    </row>
    <row r="127" spans="8:18" s="2" customFormat="1" ht="9.75">
      <c r="H127" s="4"/>
      <c r="J127" s="13"/>
      <c r="K127" s="14"/>
      <c r="L127" s="14"/>
      <c r="M127" s="6"/>
      <c r="N127" s="6"/>
      <c r="O127" s="6"/>
      <c r="P127" s="6"/>
      <c r="Q127" s="6"/>
      <c r="R127" s="6"/>
    </row>
  </sheetData>
  <sheetProtection password="9E69" sheet="1" selectLockedCells="1"/>
  <mergeCells count="40">
    <mergeCell ref="B52:G52"/>
    <mergeCell ref="B51:G51"/>
    <mergeCell ref="D49:G49"/>
    <mergeCell ref="B53:G53"/>
    <mergeCell ref="D15:G15"/>
    <mergeCell ref="F43:G43"/>
    <mergeCell ref="D17:G17"/>
    <mergeCell ref="E20:G20"/>
    <mergeCell ref="E23:G23"/>
    <mergeCell ref="B15:C15"/>
    <mergeCell ref="E19:G19"/>
    <mergeCell ref="C59:D59"/>
    <mergeCell ref="B55:G55"/>
    <mergeCell ref="E25:G25"/>
    <mergeCell ref="E46:F46"/>
    <mergeCell ref="E47:F47"/>
    <mergeCell ref="B54:G54"/>
    <mergeCell ref="D50:G50"/>
    <mergeCell ref="B45:G45"/>
    <mergeCell ref="F44:G44"/>
    <mergeCell ref="L8:M8"/>
    <mergeCell ref="L9:M9"/>
    <mergeCell ref="C6:G6"/>
    <mergeCell ref="C7:E7"/>
    <mergeCell ref="D14:E14"/>
    <mergeCell ref="C60:D60"/>
    <mergeCell ref="E12:G12"/>
    <mergeCell ref="D13:G13"/>
    <mergeCell ref="B56:G56"/>
    <mergeCell ref="B50:C50"/>
    <mergeCell ref="E21:G21"/>
    <mergeCell ref="E24:G24"/>
    <mergeCell ref="D16:G16"/>
    <mergeCell ref="B14:C14"/>
    <mergeCell ref="B2:G2"/>
    <mergeCell ref="B3:G3"/>
    <mergeCell ref="C5:E5"/>
    <mergeCell ref="B4:G4"/>
    <mergeCell ref="B11:G11"/>
    <mergeCell ref="E22:G22"/>
  </mergeCells>
  <conditionalFormatting sqref="D12">
    <cfRule type="cellIs" priority="17" dxfId="0" operator="equal" stopIfTrue="1">
      <formula>#REF!</formula>
    </cfRule>
  </conditionalFormatting>
  <conditionalFormatting sqref="J4">
    <cfRule type="cellIs" priority="6" dxfId="0" operator="equal" stopIfTrue="1">
      <formula>Заявление!#REF!</formula>
    </cfRule>
  </conditionalFormatting>
  <conditionalFormatting sqref="E28">
    <cfRule type="cellIs" priority="5" dxfId="0" operator="equal" stopIfTrue="1">
      <formula>Заявление!#REF!</formula>
    </cfRule>
  </conditionalFormatting>
  <conditionalFormatting sqref="E29:E33 E37:E38 E41:E42">
    <cfRule type="cellIs" priority="4" dxfId="0" operator="equal" stopIfTrue="1">
      <formula>Заявление!#REF!</formula>
    </cfRule>
  </conditionalFormatting>
  <conditionalFormatting sqref="L9">
    <cfRule type="cellIs" priority="3" dxfId="0" operator="equal" stopIfTrue="1">
      <formula>Заявление!#REF!</formula>
    </cfRule>
  </conditionalFormatting>
  <conditionalFormatting sqref="E34:E36">
    <cfRule type="cellIs" priority="2" dxfId="0" operator="equal" stopIfTrue="1">
      <formula>Заявление!#REF!</formula>
    </cfRule>
  </conditionalFormatting>
  <conditionalFormatting sqref="E39:E40">
    <cfRule type="cellIs" priority="1" dxfId="0" operator="equal" stopIfTrue="1">
      <formula>Заявление!#REF!</formula>
    </cfRule>
  </conditionalFormatting>
  <dataValidations count="11"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allowBlank="1" showInputMessage="1" showErrorMessage="1" sqref="F26:G26 E43:F44 J2:K5 J11"/>
    <dataValidation errorStyle="warning" type="list" allowBlank="1" showInputMessage="1" showErrorMessage="1" sqref="D12">
      <formula1>$I$74:$I$75</formula1>
    </dataValidation>
    <dataValidation errorStyle="warning" type="date" allowBlank="1" showInputMessage="1" showErrorMessage="1" errorTitle="В формате Х.ХХ (день, месяц)" error="Укажи дату начала действия, например &quot;5.6&quot;  это 5. июня&#10;&#10;В промежутке сегодня ... + 60 дней." sqref="D48">
      <formula1>TODAY()</formula1>
      <formula2>TODAY()+70</formula2>
    </dataValidation>
    <dataValidation errorStyle="warning" type="decimal" operator="greaterThan" allowBlank="1" showInputMessage="1" showErrorMessage="1" errorTitle="в формате ХХХХ" error="* Используй только цифры.&#10;&#10;* Общая сумма по крайней мере такая же большая, как и предыдущие суммы." sqref="G47">
      <formula1>I108</formula1>
    </dataValidation>
    <dataValidation errorStyle="warning" type="decimal" operator="greaterThan" allowBlank="1" showInputMessage="1" showErrorMessage="1" errorTitle="в формате ХХХХ" error="используй только цифры" sqref="G46 D46:D47">
      <formula1>100</formula1>
    </dataValidation>
    <dataValidation errorStyle="warning" type="list" allowBlank="1" showInputMessage="1" showErrorMessage="1" sqref="D13:G13">
      <formula1>$I$77:$I$83</formula1>
    </dataValidation>
    <dataValidation errorStyle="warning" type="list" operator="greaterThan" allowBlank="1" showInputMessage="1" showErrorMessage="1" sqref="D14:E14">
      <formula1>$I$87:$I$88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L9">
      <formula1>$I$72:$I$75</formula1>
    </dataValidation>
    <dataValidation errorStyle="warning" type="list" allowBlank="1" showInputMessage="1" showErrorMessage="1" sqref="D19:D25">
      <formula1>$I$93:$I$97</formula1>
    </dataValidation>
  </dataValidations>
  <hyperlinks>
    <hyperlink ref="I21" r:id="rId1" display="https://www.riigiteataja.ee/akt/201504"/>
    <hyperlink ref="I16" r:id="rId2" display="https://ru.wikipedia.org/wiki/КДПГ"/>
    <hyperlink ref="I12" r:id="rId3" display="MTR"/>
    <hyperlink ref="I22" r:id="rId4" display="Transport Information Service (TIS)"/>
    <hyperlink ref="I45" r:id="rId5" display="Autovedaja vastutuskindlustuse tingimused"/>
    <hyperlink ref="I17" r:id="rId6" display="https://www.juristaitab.ee/ru/zakonodatelstvo/obyazatelstvenno-pravovoy-zakon"/>
    <hyperlink ref="I46" r:id="rId7" display="Инструкция от ERGO как действовать при принятии груза и наступлении страхового случая"/>
    <hyperlink ref="I60" r:id="rId8" display="Информация ERGO об ответственности автоперевозчика "/>
    <hyperlink ref="I13" r:id="rId9" display="Лицензия на грузовую перевозку"/>
    <hyperlink ref="I14" r:id="rId10" display="https://ru.wikipedia.org/wiki/TIR"/>
  </hyperlinks>
  <printOptions horizontalCentered="1"/>
  <pageMargins left="0.4724409448818898" right="0.3937007874015748" top="0.6299212598425197" bottom="0.3937007874015748" header="0.35433070866141736" footer="0.31496062992125984"/>
  <pageSetup horizontalDpi="600" verticalDpi="600" orientation="portrait" paperSize="9" r:id="rId14"/>
  <headerFooter>
    <oddHeader>&amp;R&amp;G</oddHeader>
    <oddFooter>&amp;C&amp;"Arial,Bold Italic"&amp;11Не  распечатывайте,      пожалуйста  отправьте  заявление  в  формате  Excel.</oddFooter>
  </headerFooter>
  <ignoredErrors>
    <ignoredError sqref="I16:I17 I14" unlockedFormula="1"/>
  </ignoredErrors>
  <legacyDrawing r:id="rId12"/>
  <legacyDrawingHF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7"/>
  <sheetViews>
    <sheetView showGridLines="0" tabSelected="1" zoomScalePageLayoutView="0" workbookViewId="0" topLeftCell="A1">
      <selection activeCell="D14" sqref="D14"/>
    </sheetView>
  </sheetViews>
  <sheetFormatPr defaultColWidth="9.140625" defaultRowHeight="12" customHeight="1"/>
  <cols>
    <col min="1" max="1" width="1.7109375" style="16" customWidth="1"/>
    <col min="2" max="2" width="6.8515625" style="16" customWidth="1"/>
    <col min="3" max="3" width="14.7109375" style="16" customWidth="1"/>
    <col min="4" max="4" width="21.7109375" style="16" customWidth="1"/>
    <col min="5" max="5" width="14.57421875" style="16" customWidth="1"/>
    <col min="6" max="6" width="14.7109375" style="16" customWidth="1"/>
    <col min="7" max="7" width="20.7109375" style="16" customWidth="1"/>
    <col min="8" max="8" width="4.140625" style="4" customWidth="1"/>
    <col min="9" max="9" width="27.57421875" style="5" customWidth="1"/>
    <col min="10" max="10" width="24.140625" style="5" customWidth="1"/>
    <col min="11" max="11" width="13.57421875" style="5" customWidth="1"/>
    <col min="12" max="16384" width="9.140625" style="16" customWidth="1"/>
  </cols>
  <sheetData>
    <row r="1" spans="9:11" ht="11.25">
      <c r="I1" s="138"/>
      <c r="J1" s="137"/>
      <c r="K1" s="137"/>
    </row>
    <row r="2" spans="2:13" s="120" customFormat="1" ht="16.5">
      <c r="B2" s="285" t="s">
        <v>264</v>
      </c>
      <c r="C2" s="285"/>
      <c r="D2" s="285"/>
      <c r="E2" s="285"/>
      <c r="F2" s="285"/>
      <c r="G2" s="285"/>
      <c r="H2" s="117"/>
      <c r="I2" s="180"/>
      <c r="J2" s="110" t="s">
        <v>347</v>
      </c>
      <c r="K2" s="7"/>
      <c r="M2" s="284"/>
    </row>
    <row r="3" spans="2:13" ht="12.75">
      <c r="B3" s="286"/>
      <c r="C3" s="286"/>
      <c r="D3" s="286"/>
      <c r="E3" s="286"/>
      <c r="F3" s="286"/>
      <c r="G3" s="286"/>
      <c r="H3" s="29"/>
      <c r="I3" s="139"/>
      <c r="J3" s="195" t="s">
        <v>262</v>
      </c>
      <c r="K3" s="18"/>
      <c r="M3" s="284"/>
    </row>
    <row r="4" spans="2:11" ht="11.25">
      <c r="B4" s="179" t="s">
        <v>218</v>
      </c>
      <c r="C4" s="179"/>
      <c r="D4" s="179"/>
      <c r="E4" s="179"/>
      <c r="F4" s="179"/>
      <c r="G4" s="179"/>
      <c r="H4" s="29"/>
      <c r="I4" s="137"/>
      <c r="J4" s="196" t="s">
        <v>348</v>
      </c>
      <c r="K4" s="197" t="s">
        <v>167</v>
      </c>
    </row>
    <row r="5" spans="2:11" ht="12.75" customHeight="1">
      <c r="B5" s="135" t="s">
        <v>216</v>
      </c>
      <c r="C5" s="287"/>
      <c r="D5" s="287"/>
      <c r="E5" s="287"/>
      <c r="F5" s="23" t="s">
        <v>260</v>
      </c>
      <c r="G5" s="136"/>
      <c r="H5" s="29"/>
      <c r="I5" s="178">
        <f>IF(D13="","",IF(G5="",I122,""))</f>
      </c>
      <c r="J5" s="195" t="s">
        <v>349</v>
      </c>
      <c r="K5" s="18"/>
    </row>
    <row r="6" spans="2:11" ht="12.75" customHeight="1">
      <c r="B6" s="135" t="s">
        <v>261</v>
      </c>
      <c r="C6" s="287"/>
      <c r="D6" s="287"/>
      <c r="E6" s="287"/>
      <c r="F6" s="287"/>
      <c r="G6" s="287"/>
      <c r="H6" s="29"/>
      <c r="I6" s="166">
        <f>IF(C28="","",IF(C6="",I123,""))</f>
      </c>
      <c r="K6" s="137"/>
    </row>
    <row r="7" spans="2:11" ht="12.75" customHeight="1" thickBot="1">
      <c r="B7" s="101" t="s">
        <v>258</v>
      </c>
      <c r="C7" s="298"/>
      <c r="D7" s="298"/>
      <c r="E7" s="298"/>
      <c r="F7" s="24" t="s">
        <v>259</v>
      </c>
      <c r="G7" s="208"/>
      <c r="H7" s="29"/>
      <c r="K7" s="111"/>
    </row>
    <row r="8" spans="2:11" ht="11.25">
      <c r="B8" s="133" t="s">
        <v>263</v>
      </c>
      <c r="C8" s="133"/>
      <c r="D8" s="133" t="s">
        <v>1</v>
      </c>
      <c r="E8" s="133"/>
      <c r="F8" s="133"/>
      <c r="G8" s="133"/>
      <c r="K8" s="198"/>
    </row>
    <row r="9" spans="2:11" ht="11.25">
      <c r="B9" s="18" t="s">
        <v>261</v>
      </c>
      <c r="C9" s="17"/>
      <c r="D9" s="7" t="s">
        <v>433</v>
      </c>
      <c r="E9" s="18"/>
      <c r="F9" s="23" t="s">
        <v>260</v>
      </c>
      <c r="G9" s="7">
        <v>10017013</v>
      </c>
      <c r="K9" s="199"/>
    </row>
    <row r="10" spans="2:11" ht="12" thickBot="1">
      <c r="B10" s="176" t="s">
        <v>259</v>
      </c>
      <c r="C10" s="38"/>
      <c r="D10" s="177" t="s">
        <v>383</v>
      </c>
      <c r="E10" s="176"/>
      <c r="F10" s="24" t="s">
        <v>258</v>
      </c>
      <c r="G10" s="177" t="s">
        <v>0</v>
      </c>
      <c r="K10" s="111"/>
    </row>
    <row r="11" spans="2:11" ht="11.25">
      <c r="B11" s="289" t="s">
        <v>257</v>
      </c>
      <c r="C11" s="289"/>
      <c r="D11" s="289"/>
      <c r="E11" s="289"/>
      <c r="F11" s="289"/>
      <c r="G11" s="289"/>
      <c r="J11" s="111"/>
      <c r="K11" s="175"/>
    </row>
    <row r="12" spans="2:11" s="17" customFormat="1" ht="12.75" customHeight="1" thickBot="1">
      <c r="B12" s="38" t="s">
        <v>256</v>
      </c>
      <c r="C12" s="38"/>
      <c r="D12" s="78"/>
      <c r="E12" s="299">
        <f>IF(D12=I75,J75,"")</f>
      </c>
      <c r="F12" s="299"/>
      <c r="G12" s="299"/>
      <c r="H12" s="18"/>
      <c r="I12" s="140" t="s">
        <v>255</v>
      </c>
      <c r="K12" s="158"/>
    </row>
    <row r="13" spans="2:11" s="17" customFormat="1" ht="12.75" customHeight="1">
      <c r="B13" s="17" t="s">
        <v>254</v>
      </c>
      <c r="D13" s="291"/>
      <c r="E13" s="291"/>
      <c r="F13" s="291"/>
      <c r="G13" s="291"/>
      <c r="H13" s="18"/>
      <c r="I13" s="140" t="s">
        <v>385</v>
      </c>
      <c r="J13" s="206">
        <f>IF(D13=0,"",VLOOKUP(D13,I77:J83,2,FALSE))</f>
      </c>
      <c r="K13" s="146"/>
    </row>
    <row r="14" spans="2:11" ht="12.75" customHeight="1" thickBot="1">
      <c r="B14" s="300">
        <f>IF(D13=I81,I85,IF(D13=I82,I85,IF(D13=I83,I85,"")))</f>
      </c>
      <c r="C14" s="300"/>
      <c r="D14" s="174"/>
      <c r="E14" s="18"/>
      <c r="F14" s="127"/>
      <c r="G14" s="127"/>
      <c r="I14" s="140">
        <f>IF(B14="","",I86)</f>
      </c>
      <c r="J14" s="137"/>
      <c r="K14" s="158"/>
    </row>
    <row r="15" spans="2:11" ht="24" customHeight="1" thickBot="1">
      <c r="B15" s="317" t="s">
        <v>253</v>
      </c>
      <c r="C15" s="317"/>
      <c r="D15" s="290"/>
      <c r="E15" s="290"/>
      <c r="F15" s="290"/>
      <c r="G15" s="290"/>
      <c r="I15" s="166">
        <f>IF(C28=0,"",IF(D15="",I124,""))</f>
      </c>
      <c r="K15" s="146"/>
    </row>
    <row r="16" spans="2:11" s="17" customFormat="1" ht="12.75" customHeight="1">
      <c r="B16" s="77" t="s">
        <v>252</v>
      </c>
      <c r="C16" s="77"/>
      <c r="D16" s="301"/>
      <c r="E16" s="301"/>
      <c r="F16" s="301"/>
      <c r="G16" s="301"/>
      <c r="H16" s="18"/>
      <c r="I16" s="140" t="str">
        <f>IF(D13=I77,"",I91)</f>
        <v>CMR convention</v>
      </c>
      <c r="J16" s="173"/>
      <c r="K16" s="146"/>
    </row>
    <row r="17" spans="2:11" s="17" customFormat="1" ht="12.75" customHeight="1">
      <c r="B17" s="17" t="s">
        <v>251</v>
      </c>
      <c r="D17" s="296"/>
      <c r="E17" s="296"/>
      <c r="F17" s="296"/>
      <c r="G17" s="296"/>
      <c r="H17" s="18"/>
      <c r="I17" s="140">
        <f>IF(D13=I77,I90,"")</f>
      </c>
      <c r="J17" s="173"/>
      <c r="K17" s="146"/>
    </row>
    <row r="18" spans="2:11" s="49" customFormat="1" ht="11.25">
      <c r="B18" s="209" t="s">
        <v>250</v>
      </c>
      <c r="C18" s="172"/>
      <c r="D18" s="51"/>
      <c r="E18" s="51" t="s">
        <v>249</v>
      </c>
      <c r="F18" s="52"/>
      <c r="G18" s="210"/>
      <c r="J18" s="170"/>
      <c r="K18" s="169"/>
    </row>
    <row r="19" spans="2:11" s="49" customFormat="1" ht="12.75" customHeight="1">
      <c r="B19" s="50" t="s">
        <v>248</v>
      </c>
      <c r="C19" s="50"/>
      <c r="D19" s="39">
        <v>0</v>
      </c>
      <c r="E19" s="287"/>
      <c r="F19" s="287"/>
      <c r="G19" s="287"/>
      <c r="H19" s="53"/>
      <c r="I19" s="94">
        <f>IF(D19=0,"",K99)</f>
      </c>
      <c r="K19" s="169"/>
    </row>
    <row r="20" spans="2:11" s="49" customFormat="1" ht="12.75" customHeight="1">
      <c r="B20" s="50" t="s">
        <v>246</v>
      </c>
      <c r="C20" s="50"/>
      <c r="D20" s="39">
        <v>0</v>
      </c>
      <c r="E20" s="287"/>
      <c r="F20" s="287"/>
      <c r="G20" s="287"/>
      <c r="I20" s="94">
        <f>IF(D20=0,"",K100)</f>
      </c>
      <c r="K20" s="169"/>
    </row>
    <row r="21" spans="2:11" s="49" customFormat="1" ht="12.75" customHeight="1">
      <c r="B21" s="50" t="s">
        <v>245</v>
      </c>
      <c r="C21" s="50"/>
      <c r="D21" s="39">
        <v>0</v>
      </c>
      <c r="E21" s="287"/>
      <c r="F21" s="287"/>
      <c r="G21" s="287"/>
      <c r="H21" s="54"/>
      <c r="I21" s="140" t="s">
        <v>247</v>
      </c>
      <c r="J21" s="170"/>
      <c r="K21" s="169"/>
    </row>
    <row r="22" spans="2:11" s="49" customFormat="1" ht="12.75" customHeight="1">
      <c r="B22" s="50" t="s">
        <v>244</v>
      </c>
      <c r="C22" s="50"/>
      <c r="D22" s="39">
        <v>0</v>
      </c>
      <c r="E22" s="287"/>
      <c r="F22" s="287"/>
      <c r="G22" s="287"/>
      <c r="H22" s="54"/>
      <c r="I22" s="140" t="s">
        <v>17</v>
      </c>
      <c r="J22" s="170"/>
      <c r="K22" s="169"/>
    </row>
    <row r="23" spans="2:11" s="49" customFormat="1" ht="12.75" customHeight="1">
      <c r="B23" s="50" t="s">
        <v>243</v>
      </c>
      <c r="C23" s="50"/>
      <c r="D23" s="39">
        <v>0</v>
      </c>
      <c r="E23" s="296"/>
      <c r="F23" s="296"/>
      <c r="G23" s="296"/>
      <c r="I23" s="170"/>
      <c r="J23" s="170"/>
      <c r="K23" s="169"/>
    </row>
    <row r="24" spans="2:11" s="49" customFormat="1" ht="12.75" customHeight="1">
      <c r="B24" s="50" t="s">
        <v>242</v>
      </c>
      <c r="C24" s="50"/>
      <c r="D24" s="39">
        <v>0</v>
      </c>
      <c r="E24" s="287"/>
      <c r="F24" s="287"/>
      <c r="G24" s="287"/>
      <c r="H24" s="55"/>
      <c r="I24" s="170"/>
      <c r="J24" s="170"/>
      <c r="K24" s="169"/>
    </row>
    <row r="25" spans="2:11" s="49" customFormat="1" ht="12.75" customHeight="1" thickBot="1">
      <c r="B25" s="56" t="s">
        <v>241</v>
      </c>
      <c r="C25" s="56"/>
      <c r="D25" s="40">
        <v>0</v>
      </c>
      <c r="E25" s="293"/>
      <c r="F25" s="293"/>
      <c r="G25" s="293"/>
      <c r="H25" s="55"/>
      <c r="I25" s="171">
        <f>IF(D25=0,"",IF(E25=0,K105,""))</f>
      </c>
      <c r="K25" s="169"/>
    </row>
    <row r="26" spans="2:11" ht="11.25">
      <c r="B26" s="211" t="s">
        <v>240</v>
      </c>
      <c r="C26" s="168"/>
      <c r="D26" s="17"/>
      <c r="E26" s="115"/>
      <c r="F26" s="250"/>
      <c r="G26" s="250"/>
      <c r="I26" s="167">
        <f>IF(C28=0,"",IF(SUM(J99:J105)=0,J106,""))</f>
      </c>
      <c r="K26" s="139"/>
    </row>
    <row r="27" spans="2:11" s="30" customFormat="1" ht="11.25">
      <c r="B27" s="64"/>
      <c r="C27" s="30" t="s">
        <v>239</v>
      </c>
      <c r="D27" s="30" t="s">
        <v>238</v>
      </c>
      <c r="E27" s="30" t="s">
        <v>237</v>
      </c>
      <c r="F27" s="30" t="s">
        <v>236</v>
      </c>
      <c r="G27" s="30" t="s">
        <v>235</v>
      </c>
      <c r="I27" s="161"/>
      <c r="J27" s="161"/>
      <c r="K27" s="161"/>
    </row>
    <row r="28" spans="2:11" s="31" customFormat="1" ht="12.75" customHeight="1">
      <c r="B28" s="212" t="s">
        <v>7</v>
      </c>
      <c r="C28" s="34"/>
      <c r="D28" s="35"/>
      <c r="E28" s="97"/>
      <c r="F28" s="47"/>
      <c r="G28" s="213"/>
      <c r="H28" s="30"/>
      <c r="K28" s="164"/>
    </row>
    <row r="29" spans="2:11" s="31" customFormat="1" ht="12.75" customHeight="1">
      <c r="B29" s="212" t="s">
        <v>8</v>
      </c>
      <c r="C29" s="36"/>
      <c r="D29" s="37"/>
      <c r="E29" s="98"/>
      <c r="F29" s="48"/>
      <c r="G29" s="214"/>
      <c r="H29" s="30"/>
      <c r="I29" s="165"/>
      <c r="J29" s="161"/>
      <c r="K29" s="164"/>
    </row>
    <row r="30" spans="2:11" s="31" customFormat="1" ht="12.75" customHeight="1">
      <c r="B30" s="212" t="s">
        <v>9</v>
      </c>
      <c r="C30" s="36"/>
      <c r="D30" s="37"/>
      <c r="E30" s="98"/>
      <c r="F30" s="48"/>
      <c r="G30" s="214"/>
      <c r="H30" s="30"/>
      <c r="I30" s="165"/>
      <c r="J30" s="161"/>
      <c r="K30" s="164"/>
    </row>
    <row r="31" spans="2:11" s="31" customFormat="1" ht="12.75" customHeight="1">
      <c r="B31" s="212" t="s">
        <v>10</v>
      </c>
      <c r="C31" s="36"/>
      <c r="D31" s="37"/>
      <c r="E31" s="98"/>
      <c r="F31" s="48"/>
      <c r="G31" s="214"/>
      <c r="H31" s="30"/>
      <c r="I31" s="165"/>
      <c r="J31" s="161"/>
      <c r="K31" s="164"/>
    </row>
    <row r="32" spans="2:11" s="31" customFormat="1" ht="12.75" customHeight="1">
      <c r="B32" s="212" t="s">
        <v>11</v>
      </c>
      <c r="C32" s="36"/>
      <c r="D32" s="37"/>
      <c r="E32" s="98"/>
      <c r="F32" s="48"/>
      <c r="G32" s="214"/>
      <c r="H32" s="30"/>
      <c r="I32" s="165"/>
      <c r="J32" s="161"/>
      <c r="K32" s="164"/>
    </row>
    <row r="33" spans="2:11" s="31" customFormat="1" ht="12.75" customHeight="1">
      <c r="B33" s="212" t="s">
        <v>12</v>
      </c>
      <c r="C33" s="36"/>
      <c r="D33" s="37"/>
      <c r="E33" s="98"/>
      <c r="F33" s="48"/>
      <c r="G33" s="214"/>
      <c r="H33" s="30"/>
      <c r="I33" s="165"/>
      <c r="J33" s="161"/>
      <c r="K33" s="164"/>
    </row>
    <row r="34" spans="2:11" s="31" customFormat="1" ht="12.75" customHeight="1">
      <c r="B34" s="212" t="s">
        <v>13</v>
      </c>
      <c r="C34" s="36"/>
      <c r="D34" s="37"/>
      <c r="E34" s="98"/>
      <c r="F34" s="48"/>
      <c r="G34" s="214"/>
      <c r="H34" s="30"/>
      <c r="I34" s="165"/>
      <c r="J34" s="161"/>
      <c r="K34" s="164"/>
    </row>
    <row r="35" spans="2:11" s="31" customFormat="1" ht="12.75" customHeight="1">
      <c r="B35" s="212" t="s">
        <v>14</v>
      </c>
      <c r="C35" s="36"/>
      <c r="D35" s="37"/>
      <c r="E35" s="98"/>
      <c r="F35" s="48"/>
      <c r="G35" s="214"/>
      <c r="H35" s="30"/>
      <c r="I35" s="165"/>
      <c r="J35" s="161"/>
      <c r="K35" s="164"/>
    </row>
    <row r="36" spans="2:11" s="31" customFormat="1" ht="12.75" customHeight="1">
      <c r="B36" s="212" t="s">
        <v>15</v>
      </c>
      <c r="C36" s="36"/>
      <c r="D36" s="37"/>
      <c r="E36" s="98"/>
      <c r="F36" s="48"/>
      <c r="G36" s="214"/>
      <c r="H36" s="30"/>
      <c r="I36" s="165"/>
      <c r="J36" s="161"/>
      <c r="K36" s="164"/>
    </row>
    <row r="37" spans="2:11" s="31" customFormat="1" ht="12.75" customHeight="1">
      <c r="B37" s="212" t="s">
        <v>16</v>
      </c>
      <c r="C37" s="36"/>
      <c r="D37" s="37"/>
      <c r="E37" s="98"/>
      <c r="F37" s="48"/>
      <c r="G37" s="214"/>
      <c r="H37" s="30"/>
      <c r="I37" s="165"/>
      <c r="J37" s="161"/>
      <c r="K37" s="164"/>
    </row>
    <row r="38" spans="2:11" s="31" customFormat="1" ht="12.75" customHeight="1">
      <c r="B38" s="212" t="s">
        <v>18</v>
      </c>
      <c r="C38" s="36"/>
      <c r="D38" s="37"/>
      <c r="E38" s="98"/>
      <c r="F38" s="48"/>
      <c r="G38" s="214"/>
      <c r="H38" s="30"/>
      <c r="I38" s="165"/>
      <c r="J38" s="161"/>
      <c r="K38" s="164"/>
    </row>
    <row r="39" spans="2:11" s="31" customFormat="1" ht="12.75" customHeight="1">
      <c r="B39" s="212" t="s">
        <v>19</v>
      </c>
      <c r="C39" s="36"/>
      <c r="D39" s="37"/>
      <c r="E39" s="98"/>
      <c r="F39" s="48"/>
      <c r="G39" s="214"/>
      <c r="H39" s="30"/>
      <c r="I39" s="249">
        <f>IF(I116=0,"",I119)</f>
      </c>
      <c r="K39" s="164"/>
    </row>
    <row r="40" spans="2:11" s="31" customFormat="1" ht="12.75" customHeight="1">
      <c r="B40" s="212" t="s">
        <v>20</v>
      </c>
      <c r="C40" s="36"/>
      <c r="D40" s="37"/>
      <c r="E40" s="98"/>
      <c r="F40" s="48"/>
      <c r="G40" s="214"/>
      <c r="H40" s="30"/>
      <c r="I40" s="249">
        <f>IF(I116=0,"",I120)</f>
      </c>
      <c r="K40" s="164"/>
    </row>
    <row r="41" spans="2:11" s="31" customFormat="1" ht="12.75" customHeight="1">
      <c r="B41" s="212" t="s">
        <v>21</v>
      </c>
      <c r="C41" s="36"/>
      <c r="D41" s="37"/>
      <c r="E41" s="98"/>
      <c r="F41" s="48"/>
      <c r="G41" s="214"/>
      <c r="H41" s="30"/>
      <c r="I41" s="165"/>
      <c r="J41" s="161"/>
      <c r="K41" s="164"/>
    </row>
    <row r="42" spans="2:11" s="31" customFormat="1" ht="12.75" customHeight="1" thickBot="1">
      <c r="B42" s="215" t="s">
        <v>22</v>
      </c>
      <c r="C42" s="74"/>
      <c r="D42" s="75"/>
      <c r="E42" s="277"/>
      <c r="F42" s="278"/>
      <c r="G42" s="279"/>
      <c r="H42" s="30"/>
      <c r="I42" s="230">
        <f>IF(C42=0,"",I114)</f>
      </c>
      <c r="K42" s="164"/>
    </row>
    <row r="43" spans="2:10" s="31" customFormat="1" ht="12.75" customHeight="1">
      <c r="B43" s="280">
        <f>IF(I116&gt;0,I117,"")</f>
      </c>
      <c r="C43" s="280"/>
      <c r="D43" s="280"/>
      <c r="E43" s="162"/>
      <c r="F43" s="301"/>
      <c r="G43" s="301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1"/>
      <c r="F44" s="298"/>
      <c r="G44" s="298"/>
      <c r="H44" s="30"/>
      <c r="I44" s="201"/>
      <c r="J44" s="249"/>
    </row>
    <row r="45" spans="2:11" s="32" customFormat="1" ht="11.25">
      <c r="B45" s="163" t="s">
        <v>234</v>
      </c>
      <c r="C45" s="163"/>
      <c r="D45" s="162"/>
      <c r="E45" s="162"/>
      <c r="F45" s="162"/>
      <c r="G45" s="162"/>
      <c r="J45" s="203">
        <f>IF(G47=0,"",J93)</f>
      </c>
      <c r="K45" s="161"/>
    </row>
    <row r="46" spans="2:11" ht="12.75" customHeight="1">
      <c r="B46" s="1" t="s">
        <v>232</v>
      </c>
      <c r="C46" s="17"/>
      <c r="D46" s="88"/>
      <c r="E46" s="7"/>
      <c r="F46" s="20" t="s">
        <v>231</v>
      </c>
      <c r="G46" s="217"/>
      <c r="I46" s="140" t="s">
        <v>233</v>
      </c>
      <c r="J46" s="158"/>
      <c r="K46" s="158"/>
    </row>
    <row r="47" spans="2:11" ht="12.75" customHeight="1" thickBot="1">
      <c r="B47" s="1" t="s">
        <v>229</v>
      </c>
      <c r="C47" s="17"/>
      <c r="D47" s="89"/>
      <c r="E47" s="17"/>
      <c r="F47" s="20" t="s">
        <v>228</v>
      </c>
      <c r="G47" s="89"/>
      <c r="I47" s="140" t="s">
        <v>230</v>
      </c>
      <c r="J47" s="158"/>
      <c r="K47" s="158"/>
    </row>
    <row r="48" spans="2:11" ht="12.75" customHeight="1" thickBot="1">
      <c r="B48" s="218" t="s">
        <v>226</v>
      </c>
      <c r="C48" s="68"/>
      <c r="D48" s="160"/>
      <c r="E48" s="87"/>
      <c r="F48" s="69" t="s">
        <v>225</v>
      </c>
      <c r="G48" s="219">
        <f>IF(D48=0,"",DATE(YEAR(D48)+1,MONTH(D48),DAY(D48)-1))</f>
      </c>
      <c r="I48" s="140" t="s">
        <v>227</v>
      </c>
      <c r="J48" s="159"/>
      <c r="K48" s="146"/>
    </row>
    <row r="49" spans="2:11" ht="12.75" customHeight="1">
      <c r="B49" s="220" t="s">
        <v>224</v>
      </c>
      <c r="C49" s="73"/>
      <c r="D49" s="287"/>
      <c r="E49" s="287"/>
      <c r="F49" s="287"/>
      <c r="G49" s="287"/>
      <c r="I49" s="137"/>
      <c r="J49" s="158"/>
      <c r="K49" s="137"/>
    </row>
    <row r="50" spans="2:11" ht="12.75" customHeight="1" thickBot="1">
      <c r="B50" s="221" t="s">
        <v>223</v>
      </c>
      <c r="C50" s="157"/>
      <c r="D50" s="293"/>
      <c r="E50" s="293"/>
      <c r="F50" s="293"/>
      <c r="G50" s="293"/>
      <c r="I50" s="156"/>
      <c r="J50" s="146"/>
      <c r="K50" s="146"/>
    </row>
    <row r="51" spans="2:11" s="10" customFormat="1" ht="11.25">
      <c r="B51" s="295" t="s">
        <v>222</v>
      </c>
      <c r="C51" s="295"/>
      <c r="D51" s="295"/>
      <c r="E51" s="295"/>
      <c r="F51" s="295"/>
      <c r="G51" s="295"/>
      <c r="I51" s="138"/>
      <c r="J51" s="45"/>
      <c r="K51" s="45"/>
    </row>
    <row r="52" spans="2:11" s="44" customFormat="1" ht="9">
      <c r="B52" s="294" t="s">
        <v>405</v>
      </c>
      <c r="C52" s="294"/>
      <c r="D52" s="294"/>
      <c r="E52" s="294"/>
      <c r="F52" s="294"/>
      <c r="G52" s="294"/>
      <c r="H52" s="153"/>
      <c r="I52" s="141"/>
      <c r="J52" s="143"/>
      <c r="K52" s="142"/>
    </row>
    <row r="53" spans="2:11" s="44" customFormat="1" ht="19.5" customHeight="1">
      <c r="B53" s="294" t="s">
        <v>404</v>
      </c>
      <c r="C53" s="294"/>
      <c r="D53" s="294"/>
      <c r="E53" s="294"/>
      <c r="F53" s="294"/>
      <c r="G53" s="294"/>
      <c r="H53" s="153"/>
      <c r="I53" s="141"/>
      <c r="J53" s="143"/>
      <c r="K53" s="142"/>
    </row>
    <row r="54" spans="2:11" s="44" customFormat="1" ht="9">
      <c r="B54" s="28" t="s">
        <v>221</v>
      </c>
      <c r="C54" s="28"/>
      <c r="D54" s="28"/>
      <c r="E54" s="28"/>
      <c r="F54" s="28"/>
      <c r="G54" s="28"/>
      <c r="H54" s="153"/>
      <c r="I54" s="141"/>
      <c r="J54" s="143"/>
      <c r="K54" s="142"/>
    </row>
    <row r="55" spans="2:11" s="44" customFormat="1" ht="9">
      <c r="B55" s="294" t="s">
        <v>219</v>
      </c>
      <c r="C55" s="294"/>
      <c r="D55" s="294"/>
      <c r="E55" s="294"/>
      <c r="F55" s="294"/>
      <c r="G55" s="294"/>
      <c r="H55" s="153"/>
      <c r="I55" s="143"/>
      <c r="J55" s="143"/>
      <c r="K55" s="142"/>
    </row>
    <row r="56" spans="2:11" s="43" customFormat="1" ht="9.75">
      <c r="B56" s="294" t="s">
        <v>220</v>
      </c>
      <c r="C56" s="294"/>
      <c r="D56" s="294"/>
      <c r="E56" s="294"/>
      <c r="F56" s="294"/>
      <c r="G56" s="294"/>
      <c r="I56" s="255">
        <f>IF(D48="","",I125)</f>
      </c>
      <c r="J56" s="143"/>
      <c r="K56" s="143"/>
    </row>
    <row r="57" spans="2:11" s="44" customFormat="1" ht="9.75" thickBot="1">
      <c r="B57" s="202" t="s">
        <v>371</v>
      </c>
      <c r="C57" s="154"/>
      <c r="D57" s="202" t="s">
        <v>370</v>
      </c>
      <c r="E57" s="155"/>
      <c r="F57" s="154"/>
      <c r="G57" s="233" t="s">
        <v>369</v>
      </c>
      <c r="H57" s="153"/>
      <c r="I57" s="152"/>
      <c r="J57" s="151"/>
      <c r="K57" s="151"/>
    </row>
    <row r="58" spans="2:11" s="139" customFormat="1" ht="9.75">
      <c r="B58" s="133" t="s">
        <v>218</v>
      </c>
      <c r="C58" s="133"/>
      <c r="D58" s="133"/>
      <c r="E58" s="26"/>
      <c r="F58" s="27"/>
      <c r="G58" s="222"/>
      <c r="H58" s="147"/>
      <c r="I58" s="255">
        <f>IF(C59="","",I126)</f>
      </c>
      <c r="J58" s="146"/>
      <c r="K58" s="146"/>
    </row>
    <row r="59" spans="2:11" s="141" customFormat="1" ht="9.75">
      <c r="B59" s="7" t="s">
        <v>216</v>
      </c>
      <c r="C59" s="297"/>
      <c r="D59" s="297"/>
      <c r="E59" s="28"/>
      <c r="F59" s="28"/>
      <c r="G59" s="223" t="s">
        <v>382</v>
      </c>
      <c r="H59" s="144"/>
      <c r="I59" s="143"/>
      <c r="J59" s="142"/>
      <c r="K59" s="142"/>
    </row>
    <row r="60" spans="2:11" s="139" customFormat="1" ht="9.75">
      <c r="B60" s="135" t="s">
        <v>217</v>
      </c>
      <c r="C60" s="318">
        <f ca="1">TODAY()</f>
        <v>44865</v>
      </c>
      <c r="D60" s="318"/>
      <c r="E60" s="224"/>
      <c r="F60" s="225"/>
      <c r="G60" s="223" t="s">
        <v>379</v>
      </c>
      <c r="I60" s="140" t="s">
        <v>215</v>
      </c>
      <c r="J60" s="137"/>
      <c r="K60" s="137"/>
    </row>
    <row r="61" spans="5:11" ht="9.75">
      <c r="E61" s="18"/>
      <c r="F61" s="18"/>
      <c r="G61" s="18"/>
      <c r="I61" s="138"/>
      <c r="J61" s="137"/>
      <c r="K61" s="137"/>
    </row>
    <row r="62" spans="2:11" ht="9.75">
      <c r="B62" s="18"/>
      <c r="C62" s="18"/>
      <c r="D62" s="18"/>
      <c r="E62" s="18"/>
      <c r="F62" s="18"/>
      <c r="G62" s="18"/>
      <c r="I62" s="138"/>
      <c r="J62" s="137"/>
      <c r="K62" s="137"/>
    </row>
    <row r="63" spans="2:9" ht="9.75">
      <c r="B63" s="18"/>
      <c r="C63" s="18"/>
      <c r="D63" s="18"/>
      <c r="E63" s="18"/>
      <c r="F63" s="18"/>
      <c r="G63" s="18"/>
      <c r="I63" s="10"/>
    </row>
    <row r="64" spans="1:9" ht="9.75">
      <c r="A64" s="18"/>
      <c r="B64" s="18"/>
      <c r="C64" s="18"/>
      <c r="D64" s="18"/>
      <c r="E64" s="18"/>
      <c r="F64" s="18"/>
      <c r="G64" s="18"/>
      <c r="I64" s="10"/>
    </row>
    <row r="65" spans="2:7" ht="9.75">
      <c r="B65" s="18"/>
      <c r="C65" s="18"/>
      <c r="D65" s="18"/>
      <c r="E65" s="18"/>
      <c r="F65" s="18"/>
      <c r="G65" s="18"/>
    </row>
    <row r="66" spans="2:9" ht="9.75">
      <c r="B66" s="18"/>
      <c r="C66" s="18"/>
      <c r="D66" s="18"/>
      <c r="E66" s="18"/>
      <c r="F66" s="18"/>
      <c r="G66" s="18"/>
      <c r="I66" s="10"/>
    </row>
    <row r="67" spans="2:9" ht="9.75">
      <c r="B67" s="18"/>
      <c r="C67" s="18"/>
      <c r="D67" s="18"/>
      <c r="E67" s="18"/>
      <c r="F67" s="18"/>
      <c r="G67" s="18"/>
      <c r="I67" s="10"/>
    </row>
    <row r="68" spans="1:9" ht="9.75">
      <c r="A68" s="18"/>
      <c r="B68" s="18"/>
      <c r="C68" s="18"/>
      <c r="D68" s="18"/>
      <c r="E68" s="18"/>
      <c r="F68" s="18"/>
      <c r="G68" s="18"/>
      <c r="I68" s="10"/>
    </row>
    <row r="69" spans="2:7" ht="9.75">
      <c r="B69" s="18"/>
      <c r="C69" s="18"/>
      <c r="D69" s="18"/>
      <c r="E69" s="18"/>
      <c r="F69" s="18"/>
      <c r="G69" s="18"/>
    </row>
    <row r="70" spans="2:9" ht="9.75">
      <c r="B70" s="18"/>
      <c r="C70" s="18"/>
      <c r="D70" s="18"/>
      <c r="E70" s="18"/>
      <c r="F70" s="18"/>
      <c r="G70" s="18"/>
      <c r="I70" s="10"/>
    </row>
    <row r="71" spans="2:9" ht="9.75">
      <c r="B71" s="18"/>
      <c r="C71" s="18"/>
      <c r="D71" s="18"/>
      <c r="E71" s="18"/>
      <c r="F71" s="18"/>
      <c r="G71" s="18"/>
      <c r="I71" s="10"/>
    </row>
    <row r="72" spans="1:9" ht="9.75">
      <c r="A72" s="18"/>
      <c r="B72" s="18"/>
      <c r="C72" s="18"/>
      <c r="D72" s="18"/>
      <c r="E72" s="18"/>
      <c r="F72" s="18"/>
      <c r="G72" s="18"/>
      <c r="I72" s="10"/>
    </row>
    <row r="73" spans="2:7" ht="9.75">
      <c r="B73" s="18"/>
      <c r="C73" s="18"/>
      <c r="D73" s="18"/>
      <c r="E73" s="18"/>
      <c r="F73" s="18"/>
      <c r="G73" s="18"/>
    </row>
    <row r="74" spans="2:10" ht="9.75" hidden="1">
      <c r="B74" s="18"/>
      <c r="C74" s="18"/>
      <c r="D74" s="18"/>
      <c r="E74" s="18"/>
      <c r="F74" s="18"/>
      <c r="G74" s="18"/>
      <c r="I74" s="59" t="s">
        <v>214</v>
      </c>
      <c r="J74" s="60"/>
    </row>
    <row r="75" spans="2:10" ht="9.75" hidden="1">
      <c r="B75" s="18"/>
      <c r="C75" s="18"/>
      <c r="D75" s="18"/>
      <c r="E75" s="18"/>
      <c r="F75" s="18"/>
      <c r="G75" s="18"/>
      <c r="I75" s="59" t="s">
        <v>213</v>
      </c>
      <c r="J75" s="8" t="s">
        <v>362</v>
      </c>
    </row>
    <row r="76" spans="2:11" s="4" customFormat="1" ht="9.75" hidden="1">
      <c r="B76" s="18"/>
      <c r="C76" s="18"/>
      <c r="D76" s="18"/>
      <c r="E76" s="18"/>
      <c r="F76" s="18"/>
      <c r="G76" s="18"/>
      <c r="I76" s="10"/>
      <c r="J76" s="10"/>
      <c r="K76" s="10"/>
    </row>
    <row r="77" spans="2:11" ht="9.75" hidden="1">
      <c r="B77" s="10"/>
      <c r="C77" s="10"/>
      <c r="D77" s="10"/>
      <c r="E77" s="10"/>
      <c r="F77" s="10"/>
      <c r="G77" s="10"/>
      <c r="H77" s="9"/>
      <c r="I77" s="8" t="s">
        <v>212</v>
      </c>
      <c r="J77" s="8" t="s">
        <v>211</v>
      </c>
      <c r="K77" s="10"/>
    </row>
    <row r="78" spans="2:11" ht="9.75" hidden="1">
      <c r="B78" s="10"/>
      <c r="C78" s="10"/>
      <c r="D78" s="10"/>
      <c r="E78" s="10"/>
      <c r="F78" s="10"/>
      <c r="G78" s="10"/>
      <c r="H78" s="9"/>
      <c r="I78" s="8" t="s">
        <v>210</v>
      </c>
      <c r="J78" s="8" t="s">
        <v>209</v>
      </c>
      <c r="K78" s="10"/>
    </row>
    <row r="79" spans="8:11" ht="9.75" hidden="1">
      <c r="H79" s="9"/>
      <c r="I79" s="8" t="s">
        <v>208</v>
      </c>
      <c r="J79" s="8" t="s">
        <v>207</v>
      </c>
      <c r="K79" s="10"/>
    </row>
    <row r="80" spans="8:11" ht="9.75" hidden="1">
      <c r="H80" s="9"/>
      <c r="I80" s="8" t="s">
        <v>206</v>
      </c>
      <c r="J80" s="8" t="s">
        <v>205</v>
      </c>
      <c r="K80" s="10"/>
    </row>
    <row r="81" spans="8:11" ht="9.75" hidden="1">
      <c r="H81" s="9"/>
      <c r="I81" s="8" t="s">
        <v>204</v>
      </c>
      <c r="J81" s="8" t="s">
        <v>203</v>
      </c>
      <c r="K81" s="10"/>
    </row>
    <row r="82" spans="8:11" ht="9.75" hidden="1">
      <c r="H82" s="9"/>
      <c r="I82" s="8" t="s">
        <v>424</v>
      </c>
      <c r="J82" s="8" t="s">
        <v>427</v>
      </c>
      <c r="K82" s="10"/>
    </row>
    <row r="83" spans="8:11" ht="9.75" hidden="1">
      <c r="H83" s="9"/>
      <c r="I83" s="8" t="s">
        <v>425</v>
      </c>
      <c r="J83" s="8" t="s">
        <v>426</v>
      </c>
      <c r="K83" s="10"/>
    </row>
    <row r="84" spans="8:11" s="4" customFormat="1" ht="9.75" hidden="1">
      <c r="H84" s="9"/>
      <c r="I84" s="10"/>
      <c r="J84" s="10"/>
      <c r="K84" s="10"/>
    </row>
    <row r="85" spans="9:11" ht="9.75" hidden="1">
      <c r="I85" s="15" t="s">
        <v>202</v>
      </c>
      <c r="J85" s="16"/>
      <c r="K85" s="13"/>
    </row>
    <row r="86" spans="9:11" ht="9.75" hidden="1">
      <c r="I86" s="15" t="s">
        <v>201</v>
      </c>
      <c r="J86" s="67"/>
      <c r="K86" s="13"/>
    </row>
    <row r="87" spans="9:11" ht="9.75" hidden="1">
      <c r="I87" s="15" t="s">
        <v>200</v>
      </c>
      <c r="J87" s="67"/>
      <c r="K87" s="13"/>
    </row>
    <row r="88" spans="8:11" s="4" customFormat="1" ht="9.75" hidden="1">
      <c r="H88" s="9"/>
      <c r="I88" s="15" t="s">
        <v>199</v>
      </c>
      <c r="J88" s="10"/>
      <c r="K88" s="10"/>
    </row>
    <row r="89" spans="8:11" s="4" customFormat="1" ht="9.75" hidden="1">
      <c r="H89" s="9"/>
      <c r="I89" s="10"/>
      <c r="J89" s="10"/>
      <c r="K89" s="10"/>
    </row>
    <row r="90" spans="9:11" ht="9.75" hidden="1">
      <c r="I90" s="15" t="s">
        <v>198</v>
      </c>
      <c r="J90" s="42">
        <v>20000</v>
      </c>
      <c r="K90" s="13"/>
    </row>
    <row r="91" spans="6:11" ht="9.75" hidden="1">
      <c r="F91" s="4"/>
      <c r="G91" s="4"/>
      <c r="I91" s="15" t="s">
        <v>197</v>
      </c>
      <c r="J91" s="42">
        <v>50000</v>
      </c>
      <c r="K91" s="13"/>
    </row>
    <row r="92" spans="8:11" s="4" customFormat="1" ht="9.75" hidden="1">
      <c r="H92" s="9"/>
      <c r="I92" s="10"/>
      <c r="J92" s="10"/>
      <c r="K92" s="10"/>
    </row>
    <row r="93" spans="2:10" s="79" customFormat="1" ht="9.75" hidden="1">
      <c r="B93" s="80"/>
      <c r="C93" s="61"/>
      <c r="D93" s="81"/>
      <c r="F93" s="63"/>
      <c r="G93" s="63"/>
      <c r="I93" s="82">
        <v>0</v>
      </c>
      <c r="J93" s="204" t="s">
        <v>353</v>
      </c>
    </row>
    <row r="94" spans="2:9" s="79" customFormat="1" ht="9.75" hidden="1">
      <c r="B94" s="80"/>
      <c r="C94" s="61"/>
      <c r="D94" s="81"/>
      <c r="F94" s="63"/>
      <c r="G94" s="63"/>
      <c r="I94" s="59" t="s">
        <v>196</v>
      </c>
    </row>
    <row r="95" spans="2:9" s="79" customFormat="1" ht="9.75" hidden="1">
      <c r="B95" s="80"/>
      <c r="C95" s="61"/>
      <c r="D95" s="81"/>
      <c r="F95" s="63"/>
      <c r="G95" s="63"/>
      <c r="I95" s="59" t="s">
        <v>108</v>
      </c>
    </row>
    <row r="96" spans="2:9" s="79" customFormat="1" ht="9.75" hidden="1">
      <c r="B96" s="80"/>
      <c r="C96" s="61"/>
      <c r="D96" s="81"/>
      <c r="F96" s="63"/>
      <c r="G96" s="63"/>
      <c r="I96" s="59" t="s">
        <v>109</v>
      </c>
    </row>
    <row r="97" spans="2:9" s="79" customFormat="1" ht="9.75" hidden="1">
      <c r="B97" s="80"/>
      <c r="C97" s="61"/>
      <c r="D97" s="81"/>
      <c r="F97" s="63"/>
      <c r="G97" s="63"/>
      <c r="I97" s="59" t="s">
        <v>195</v>
      </c>
    </row>
    <row r="98" spans="9:11" ht="9.75" hidden="1">
      <c r="I98" s="13"/>
      <c r="J98" s="13"/>
      <c r="K98" s="13"/>
    </row>
    <row r="99" spans="9:11" ht="9.75" hidden="1">
      <c r="I99" s="46" t="str">
        <f aca="true" t="shared" si="0" ref="I99:I105">B19</f>
        <v>vehicles</v>
      </c>
      <c r="J99" s="46">
        <f aca="true" t="shared" si="1" ref="J99:J105">IF(D19=$I$93,0,1)</f>
        <v>0</v>
      </c>
      <c r="K99" s="5" t="s">
        <v>416</v>
      </c>
    </row>
    <row r="100" spans="9:11" ht="9.75" hidden="1">
      <c r="I100" s="46" t="str">
        <f t="shared" si="0"/>
        <v>goods with temperature range</v>
      </c>
      <c r="J100" s="46">
        <f t="shared" si="1"/>
        <v>0</v>
      </c>
      <c r="K100" s="5" t="s">
        <v>417</v>
      </c>
    </row>
    <row r="101" spans="9:10" ht="9.75" hidden="1">
      <c r="I101" s="46" t="str">
        <f t="shared" si="0"/>
        <v>glass, tile or other breakable </v>
      </c>
      <c r="J101" s="46">
        <f t="shared" si="1"/>
        <v>0</v>
      </c>
    </row>
    <row r="102" spans="9:10" ht="9.75" hidden="1">
      <c r="I102" s="46" t="str">
        <f t="shared" si="0"/>
        <v>electronics, computers</v>
      </c>
      <c r="J102" s="46">
        <f t="shared" si="1"/>
        <v>0</v>
      </c>
    </row>
    <row r="103" spans="9:10" ht="9.75" hidden="1">
      <c r="I103" s="46" t="str">
        <f t="shared" si="0"/>
        <v>alcohol</v>
      </c>
      <c r="J103" s="46">
        <f t="shared" si="1"/>
        <v>0</v>
      </c>
    </row>
    <row r="104" spans="9:10" ht="9.75" hidden="1">
      <c r="I104" s="46" t="str">
        <f t="shared" si="0"/>
        <v>dangerous, ADR, nt fuel</v>
      </c>
      <c r="J104" s="46">
        <f t="shared" si="1"/>
        <v>0</v>
      </c>
    </row>
    <row r="105" spans="9:11" ht="9.75" hidden="1">
      <c r="I105" s="46" t="str">
        <f t="shared" si="0"/>
        <v>other</v>
      </c>
      <c r="J105" s="46">
        <f t="shared" si="1"/>
        <v>0</v>
      </c>
      <c r="K105" s="8" t="s">
        <v>192</v>
      </c>
    </row>
    <row r="106" spans="2:10" s="83" customFormat="1" ht="9.75" hidden="1">
      <c r="B106" s="84"/>
      <c r="C106" s="62"/>
      <c r="D106" s="85"/>
      <c r="F106" s="63"/>
      <c r="G106" s="63"/>
      <c r="I106" s="86"/>
      <c r="J106" s="46" t="s">
        <v>191</v>
      </c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9" s="83" customFormat="1" ht="9.75" hidden="1">
      <c r="B109" s="84"/>
      <c r="C109" s="62"/>
      <c r="D109" s="85"/>
      <c r="F109" s="63"/>
      <c r="G109" s="63"/>
      <c r="I109" s="86"/>
    </row>
    <row r="110" ht="9.75" hidden="1">
      <c r="I110" s="15" t="s">
        <v>190</v>
      </c>
    </row>
    <row r="111" ht="9.75" hidden="1">
      <c r="I111" s="15" t="s">
        <v>189</v>
      </c>
    </row>
    <row r="112" ht="9.75" hidden="1">
      <c r="I112" s="15" t="s">
        <v>188</v>
      </c>
    </row>
    <row r="113" ht="9.75" hidden="1">
      <c r="I113" s="15" t="s">
        <v>187</v>
      </c>
    </row>
    <row r="114" spans="6:11" s="2" customFormat="1" ht="9.75" hidden="1">
      <c r="F114" s="16"/>
      <c r="G114" s="16"/>
      <c r="H114" s="9"/>
      <c r="I114" s="8" t="s">
        <v>363</v>
      </c>
      <c r="J114" s="10"/>
      <c r="K114" s="6"/>
    </row>
    <row r="115" spans="2:9" s="83" customFormat="1" ht="9.75" hidden="1">
      <c r="B115" s="84"/>
      <c r="C115" s="62"/>
      <c r="D115" s="85"/>
      <c r="F115" s="63"/>
      <c r="G115" s="63"/>
      <c r="I115" s="86"/>
    </row>
    <row r="116" spans="9:18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vehicles'!J124=0,0,1)</f>
        <v>0</v>
      </c>
      <c r="L116" s="5"/>
      <c r="M116" s="5"/>
      <c r="N116" s="5"/>
      <c r="O116" s="5"/>
      <c r="P116" s="5"/>
      <c r="Q116" s="5"/>
      <c r="R116" s="5"/>
    </row>
    <row r="117" spans="9:18" ht="12" customHeight="1" hidden="1">
      <c r="I117" s="15" t="s">
        <v>412</v>
      </c>
      <c r="L117" s="5"/>
      <c r="M117" s="5"/>
      <c r="N117" s="5"/>
      <c r="O117" s="5"/>
      <c r="P117" s="5"/>
      <c r="Q117" s="5"/>
      <c r="R117" s="5"/>
    </row>
    <row r="118" spans="9:18" s="4" customFormat="1" ht="11.25" customHeight="1" hidden="1">
      <c r="I118" s="15" t="s">
        <v>415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411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413</v>
      </c>
      <c r="J120" s="13"/>
      <c r="K120" s="13"/>
      <c r="L120" s="13"/>
      <c r="M120" s="10" t="s">
        <v>414</v>
      </c>
      <c r="N120" s="10"/>
      <c r="O120" s="10"/>
      <c r="P120" s="10"/>
      <c r="Q120" s="10"/>
      <c r="R120" s="10"/>
    </row>
    <row r="121" spans="12:18" ht="12" customHeight="1" hidden="1">
      <c r="L121" s="5"/>
      <c r="M121" s="5"/>
      <c r="N121" s="5"/>
      <c r="O121" s="5"/>
      <c r="P121" s="5"/>
      <c r="Q121" s="5"/>
      <c r="R121" s="5"/>
    </row>
    <row r="122" spans="9:11" ht="9.75" hidden="1">
      <c r="I122" s="15" t="s">
        <v>194</v>
      </c>
      <c r="J122" s="13"/>
      <c r="K122" s="13"/>
    </row>
    <row r="123" spans="9:11" ht="9.75" hidden="1">
      <c r="I123" s="15" t="s">
        <v>350</v>
      </c>
      <c r="J123" s="13"/>
      <c r="K123" s="13"/>
    </row>
    <row r="124" spans="9:11" ht="9.75" hidden="1">
      <c r="I124" s="8" t="s">
        <v>193</v>
      </c>
      <c r="J124" s="13"/>
      <c r="K124" s="13"/>
    </row>
    <row r="125" ht="9.75" hidden="1">
      <c r="I125" s="8" t="s">
        <v>387</v>
      </c>
    </row>
    <row r="126" ht="9.75" hidden="1">
      <c r="I126" s="8" t="s">
        <v>388</v>
      </c>
    </row>
    <row r="127" ht="9.75">
      <c r="I127" s="92"/>
    </row>
  </sheetData>
  <sheetProtection password="9E69" sheet="1" selectLockedCells="1"/>
  <mergeCells count="31">
    <mergeCell ref="D49:G49"/>
    <mergeCell ref="F44:G44"/>
    <mergeCell ref="B51:G51"/>
    <mergeCell ref="E22:G22"/>
    <mergeCell ref="E19:G19"/>
    <mergeCell ref="E20:G20"/>
    <mergeCell ref="C60:D60"/>
    <mergeCell ref="E21:G21"/>
    <mergeCell ref="C59:D59"/>
    <mergeCell ref="B56:G56"/>
    <mergeCell ref="B55:G55"/>
    <mergeCell ref="B14:C14"/>
    <mergeCell ref="D17:G17"/>
    <mergeCell ref="C7:E7"/>
    <mergeCell ref="E25:G25"/>
    <mergeCell ref="B53:G53"/>
    <mergeCell ref="D13:G13"/>
    <mergeCell ref="D16:G16"/>
    <mergeCell ref="B52:G52"/>
    <mergeCell ref="D50:G50"/>
    <mergeCell ref="F43:G43"/>
    <mergeCell ref="B2:G2"/>
    <mergeCell ref="B3:G3"/>
    <mergeCell ref="C5:E5"/>
    <mergeCell ref="B11:G11"/>
    <mergeCell ref="D15:G15"/>
    <mergeCell ref="E24:G24"/>
    <mergeCell ref="E23:G23"/>
    <mergeCell ref="C6:G6"/>
    <mergeCell ref="E12:G12"/>
    <mergeCell ref="B15:C15"/>
  </mergeCells>
  <conditionalFormatting sqref="D12">
    <cfRule type="cellIs" priority="10" dxfId="0" operator="equal" stopIfTrue="1">
      <formula>#REF!</formula>
    </cfRule>
  </conditionalFormatting>
  <conditionalFormatting sqref="E28">
    <cfRule type="cellIs" priority="8" dxfId="0" operator="equal" stopIfTrue="1">
      <formula>Application!#REF!</formula>
    </cfRule>
  </conditionalFormatting>
  <conditionalFormatting sqref="E29:E36 E42">
    <cfRule type="cellIs" priority="7" dxfId="0" operator="equal" stopIfTrue="1">
      <formula>Application!#REF!</formula>
    </cfRule>
  </conditionalFormatting>
  <conditionalFormatting sqref="E37">
    <cfRule type="cellIs" priority="6" dxfId="0" operator="equal" stopIfTrue="1">
      <formula>Application!#REF!</formula>
    </cfRule>
  </conditionalFormatting>
  <conditionalFormatting sqref="E38">
    <cfRule type="cellIs" priority="5" dxfId="0" operator="equal" stopIfTrue="1">
      <formula>Application!#REF!</formula>
    </cfRule>
  </conditionalFormatting>
  <conditionalFormatting sqref="E39">
    <cfRule type="cellIs" priority="4" dxfId="0" operator="equal" stopIfTrue="1">
      <formula>Application!#REF!</formula>
    </cfRule>
  </conditionalFormatting>
  <conditionalFormatting sqref="E40">
    <cfRule type="cellIs" priority="3" dxfId="0" operator="equal" stopIfTrue="1">
      <formula>Application!#REF!</formula>
    </cfRule>
  </conditionalFormatting>
  <conditionalFormatting sqref="E41">
    <cfRule type="cellIs" priority="2" dxfId="0" operator="equal" stopIfTrue="1">
      <formula>Application!#REF!</formula>
    </cfRule>
  </conditionalFormatting>
  <conditionalFormatting sqref="J4">
    <cfRule type="cellIs" priority="1" dxfId="0" operator="equal" stopIfTrue="1">
      <formula>Application!#REF!</formula>
    </cfRule>
  </conditionalFormatting>
  <dataValidations count="14">
    <dataValidation errorStyle="warning" type="decimal" operator="greaterThan" allowBlank="1" showInputMessage="1" showErrorMessage="1" errorTitle="in form    XXXXX" error="numbers only, please " sqref="G47">
      <formula1>100</formula1>
    </dataValidation>
    <dataValidation errorStyle="warning" type="decimal" operator="greaterThan" allowBlank="1" showInputMessage="1" showErrorMessage="1" errorTitle="numbers only, please " error="in form XXXXX" sqref="D47">
      <formula1>100</formula1>
    </dataValidation>
    <dataValidation errorStyle="warning" type="decimal" operator="greaterThan" allowBlank="1" showInputMessage="1" showErrorMessage="1" errorTitle="numbers only, please" error="in form XXXXX " sqref="D46">
      <formula1>100</formula1>
    </dataValidation>
    <dataValidation errorStyle="warning" type="list" operator="greaterThan" allowBlank="1" showInputMessage="1" errorTitle="kujul   XXXXX" error="Palun kasuta ainult numbreid" sqref="D14">
      <formula1>$I$87:$I$88</formula1>
    </dataValidation>
    <dataValidation errorStyle="warning" operator="greaterThan" allowBlank="1" showInputMessage="1" errorTitle="kujul   XXXXX" error="Palun kasuta ainult numbreid" sqref="E14"/>
    <dataValidation errorStyle="warning" type="decimal" operator="greaterThan" allowBlank="1" showInputMessage="1" showErrorMessage="1" errorTitle="numbers only, please " error="in form XXXXXX" sqref="G46">
      <formula1>100</formula1>
    </dataValidation>
    <dataValidation errorStyle="warning" type="date" allowBlank="1" showInputMessage="1" showErrorMessage="1" errorTitle="D.M.Y" error="Please write the date using numbers&#10;in form D.M" sqref="D48">
      <formula1>TODAY()</formula1>
      <formula2>TODAY()+70</formula2>
    </dataValidation>
    <dataValidation errorStyle="warning" type="list" allowBlank="1" showInputMessage="1" showErrorMessage="1" sqref="D12">
      <formula1>$I$74:$I$75</formula1>
    </dataValidation>
    <dataValidation errorStyle="warning" allowBlank="1" showInputMessage="1" showErrorMessage="1" sqref="F26:G26 J11 E43:F44"/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type="list" allowBlank="1" showInputMessage="1" showErrorMessage="1" sqref="J4">
      <formula1>$I$68:$I$72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D19:D25">
      <formula1>$I$93:$I$97</formula1>
    </dataValidation>
    <dataValidation type="list" allowBlank="1" showInputMessage="1" showErrorMessage="1" sqref="D13">
      <formula1>$I$77:$I$83</formula1>
    </dataValidation>
  </dataValidations>
  <hyperlinks>
    <hyperlink ref="I21" r:id="rId1" display="https://www.riigiteataja.ee/akt/201504"/>
    <hyperlink ref="I16" r:id="rId2" display="https://www.riigiteataja.ee/akt/13037042"/>
    <hyperlink ref="G57" r:id="rId3" display="Kindlustuslepingute üldtingimused KT.0919.13."/>
    <hyperlink ref="I12" r:id="rId4" display="MTR"/>
    <hyperlink ref="I22" r:id="rId5" display="Transport Information Service (TIS)"/>
    <hyperlink ref="I17" r:id="rId6" display="44ed0d87-03bb-493d-804e-d065ae0a21c9"/>
    <hyperlink ref="I48" r:id="rId7" display="ERGO juhised kauba vastuvõtul ja kahju korral"/>
    <hyperlink ref="I60" r:id="rId8" display="https://www.ergo.ee/corporate-clients/liability-insurance/road-carriers-liability-insurance"/>
    <hyperlink ref="I13" r:id="rId9" display="Road Transport Act"/>
    <hyperlink ref="I47" r:id="rId10" display="Autovedaja vastutuskindlustuse tingimused"/>
    <hyperlink ref="I14" r:id="rId11" display="https://en.wikipedia.org/wiki/TIR_Convention"/>
    <hyperlink ref="I46" r:id="rId12" display="ERGO Road carrier’s liability insurance conditions (in Russian)"/>
    <hyperlink ref="D57" r:id="rId13" display="Autovedaja vastutuskindlustuse tingimused"/>
  </hyperlinks>
  <printOptions horizontalCentered="1"/>
  <pageMargins left="0.5905511811023623" right="0.3937007874015748" top="0.5905511811023623" bottom="0.3937007874015748" header="0.35433070866141736" footer="0.31496062992125984"/>
  <pageSetup horizontalDpi="600" verticalDpi="600" orientation="portrait" paperSize="9" r:id="rId17"/>
  <headerFooter>
    <oddHeader>&amp;R&amp;G</oddHeader>
    <oddFooter>&amp;C&amp;"Arial,Bold Italic"&amp;11Please don't print,    just send this application as an Excel file.</oddFooter>
  </headerFooter>
  <ignoredErrors>
    <ignoredError sqref="I16:I17 I14" unlockedFormula="1"/>
  </ignoredErrors>
  <legacyDrawing r:id="rId15"/>
  <legacyDrawingHF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 Kindlustus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ERGO</dc:creator>
  <cp:keywords/>
  <dc:description/>
  <cp:lastModifiedBy>Anna-Liisa Mandli</cp:lastModifiedBy>
  <cp:lastPrinted>2017-04-20T12:22:04Z</cp:lastPrinted>
  <dcterms:created xsi:type="dcterms:W3CDTF">2013-05-03T09:28:00Z</dcterms:created>
  <dcterms:modified xsi:type="dcterms:W3CDTF">2022-10-31T07:49:50Z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