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aliisam\Downloads\"/>
    </mc:Choice>
  </mc:AlternateContent>
  <xr:revisionPtr revIDLastSave="0" documentId="13_ncr:1_{90DB6F47-47BA-4A17-B705-83D47846B7FB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<sst xmlns="http://schemas.openxmlformats.org/spreadsheetml/2006/main" count="304" uniqueCount="267">
  <si>
    <t>KINDLUSTUSVÕTJA</t>
  </si>
  <si>
    <t>Nimi</t>
  </si>
  <si>
    <t>Aadress</t>
  </si>
  <si>
    <t>E-post</t>
  </si>
  <si>
    <t>Telefon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</si>
  <si>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</si>
  <si>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</si>
  <si>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</si>
  <si>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</si>
  <si>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</si>
  <si>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</si>
  <si>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</si>
  <si>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Euroopa Liidu riigid</t>
  </si>
  <si>
    <t>Euroopa, välja arvatud Venemaa, Valgevene, Ukraina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</si>
  <si>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</si>
  <si>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</si>
  <si>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</si>
  <si>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</si>
  <si>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</si>
  <si>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</si>
  <si>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</si>
  <si>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</si>
  <si>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Euroopa (sealhulgas Venemaa Euroopa-osa)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</si>
  <si>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</si>
  <si>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</si>
  <si>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</si>
  <si>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</si>
  <si>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</si>
  <si>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</si>
  <si>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</si>
  <si>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</si>
  <si>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</si>
  <si>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</si>
  <si>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piiramata</t>
  </si>
  <si>
    <t>Euroopa ja Aasia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</si>
  <si>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</si>
  <si>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</si>
  <si>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</si>
  <si>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</si>
  <si>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</si>
  <si>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</si>
  <si>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</si>
  <si>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</si>
  <si>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</si>
  <si>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</si>
  <si>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</si>
  <si>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</si>
  <si>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</si>
  <si>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</si>
  <si>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</si>
  <si>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</si>
  <si>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</si>
  <si>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</si>
  <si>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</si>
  <si>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</si>
  <si>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</si>
  <si>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</si>
  <si>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</si>
  <si>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</si>
  <si>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</si>
  <si>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</si>
  <si>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</si>
  <si>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</si>
  <si>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</si>
  <si>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</si>
  <si>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</si>
  <si>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</si>
  <si>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</si>
  <si>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</si>
  <si>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</si>
  <si>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</si>
  <si>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</si>
  <si>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</si>
  <si>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</si>
  <si>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</si>
  <si>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</si>
  <si>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</si>
  <si>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</si>
  <si>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</si>
  <si>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</si>
  <si>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</si>
  <si>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</si>
  <si>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</si>
  <si>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</si>
  <si>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</si>
  <si>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</si>
  <si>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</si>
  <si>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</si>
  <si>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</si>
  <si>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</si>
  <si>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</si>
  <si>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</si>
  <si>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без ограничений</t>
  </si>
  <si>
    <t>Европа и Азия</t>
  </si>
  <si>
    <t>Европа (в том числе европейская часть России)</t>
  </si>
  <si>
    <t>Европа, за исключением России, Белоруссии и Украины</t>
  </si>
  <si>
    <t>Страны Европейского союза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</si>
  <si>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</si>
  <si>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</si>
  <si>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</si>
  <si>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</si>
  <si>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</si>
  <si>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</si>
  <si>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</si>
  <si>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</si>
  <si>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</si>
  <si>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</si>
  <si>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</si>
  <si>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</si>
  <si>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</si>
  <si>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</si>
  <si>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</si>
  <si>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</si>
  <si>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</si>
  <si>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</si>
  <si>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</si>
  <si>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</si>
  <si>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</si>
  <si>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</si>
  <si>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</si>
  <si>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</si>
  <si>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</si>
  <si>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</si>
  <si>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</si>
  <si>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</si>
  <si>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</si>
  <si>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</si>
  <si>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</si>
  <si>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</si>
  <si>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</si>
  <si>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</si>
  <si>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</si>
  <si>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</si>
  <si>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</si>
  <si>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</si>
  <si>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</si>
  <si>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</si>
  <si>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</si>
  <si>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</si>
  <si>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</si>
  <si>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</si>
  <si>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</si>
  <si>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</si>
  <si>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</si>
  <si>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</si>
  <si>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</si>
  <si>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</si>
  <si>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</si>
  <si>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</si>
  <si>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</si>
  <si>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</si>
  <si>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</si>
  <si>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</si>
  <si>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</si>
  <si>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</si>
  <si>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</si>
  <si>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</si>
  <si>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</si>
  <si>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</si>
  <si>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</si>
  <si>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</si>
  <si>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</si>
  <si>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</si>
  <si>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</si>
  <si>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</si>
  <si>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</si>
  <si>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</si>
  <si>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</si>
  <si>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</si>
  <si>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</si>
  <si>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</si>
  <si>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</si>
  <si>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</si>
  <si>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unlimited</t>
  </si>
  <si>
    <t>Europe (including European part of Russia)</t>
  </si>
  <si>
    <t>Europe, excluding Russia, Belorussia, Ukraine</t>
  </si>
  <si>
    <t>European Union countries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</si>
  <si>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</si>
  <si>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</si>
  <si>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</si>
  <si>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</si>
  <si>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</si>
  <si>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</si>
  <si>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</si>
  <si>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</si>
  <si>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</si>
  <si>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</si>
  <si>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</si>
  <si>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</si>
  <si>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</si>
  <si>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</si>
  <si>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</si>
  <si>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</si>
  <si>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</si>
  <si>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</si>
  <si>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</si>
  <si>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</si>
  <si>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</si>
  <si>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</si>
  <si>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</si>
  <si>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</si>
  <si>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</si>
  <si>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</si>
  <si>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</si>
  <si>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</si>
  <si>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</si>
  <si>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</si>
  <si>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Europe and Asia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</si>
  <si>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</si>
  <si>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</si>
  <si>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</si>
  <si>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</si>
  <si>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</si>
  <si>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</si>
  <si>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</si>
  <si>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</si>
  <si>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</si>
  <si>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</si>
  <si>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</si>
  <si>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</si>
  <si>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</si>
  <si>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</si>
  <si>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</si>
  <si>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</si>
  <si>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</si>
  <si>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</si>
  <si>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</si>
  <si>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</si>
  <si>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</si>
  <si>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</si>
  <si>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</si>
  <si>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</si>
  <si>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</si>
  <si>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</si>
  <si>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</si>
  <si>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</si>
  <si>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</si>
  <si>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</si>
  <si>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</si>
  <si>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</si>
  <si>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</si>
  <si>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</si>
  <si>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</si>
  <si>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</si>
  <si>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</si>
  <si>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</si>
  <si>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</si>
  <si>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</si>
  <si>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</si>
  <si>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</si>
  <si>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</si>
  <si>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</si>
  <si>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</si>
  <si>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</si>
  <si>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</si>
  <si>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</si>
  <si>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</si>
  <si>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</si>
  <si>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</si>
  <si>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</si>
  <si>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</si>
  <si>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</si>
  <si>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</si>
  <si>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</si>
  <si>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</si>
  <si>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</si>
  <si>
    <t>Veskiposti 2/1, 10138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</si>
</sst>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#,##0\ &quot;€&quot;"/>
    <numFmt numFmtId="167" formatCode="[$-425]d/\ mmmm\ yyyy&quot;. a.&quot;;@"/>
    <numFmt numFmtId="168" formatCode="#,##0.0"/>
    <numFmt numFmtId="169" formatCode="[$-FC19]dd\ mmmm\ yyyy\ \г\.;@"/>
    <numFmt numFmtId="170" formatCode="[$-809]dd\ mmmm\ yyyy;@"/>
    <numFmt numFmtId="171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8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6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6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6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6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6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7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7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6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6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6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</xf>
    <xf numFmtId="165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1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170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4000000}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 xr:uid="{00000000-0005-0000-0000-000028000000}"/>
    <cellStyle name="Normal" xfId="0" builtinId="0"/>
    <cellStyle name="Normal 2" xfId="42" xr:uid="{00000000-0005-0000-0000-00002A000000}"/>
    <cellStyle name="Normal_81" xfId="43" xr:uid="{00000000-0005-0000-0000-00002B000000}"/>
    <cellStyle name="Note" xfId="44" builtinId="10" customBuiltin="1"/>
    <cellStyle name="Output" xfId="45" builtinId="21" customBuiltin="1"/>
    <cellStyle name="Percent 2" xfId="46" xr:uid="{00000000-0005-0000-0000-00002E000000}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179643</xdr:colOff>
      <xdr:row>8</xdr:row>
      <xdr:rowOff>44493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361520</xdr:colOff>
      <xdr:row>1</xdr:row>
      <xdr:rowOff>45804</xdr:rowOff>
    </xdr:from>
    <xdr:to>
      <xdr:col>6</xdr:col>
      <xdr:colOff>1199718</xdr:colOff>
      <xdr:row>3</xdr:row>
      <xdr:rowOff>49022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127835</xdr:rowOff>
    </xdr:from>
    <xdr:to>
      <xdr:col>10</xdr:col>
      <xdr:colOff>178642</xdr:colOff>
      <xdr:row>8</xdr:row>
      <xdr:rowOff>77178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8901" y="499310"/>
          <a:ext cx="198496" cy="196993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276225</xdr:colOff>
      <xdr:row>8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72549" y="390525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211119</xdr:colOff>
      <xdr:row>1</xdr:row>
      <xdr:rowOff>40902</xdr:rowOff>
    </xdr:from>
    <xdr:to>
      <xdr:col>6</xdr:col>
      <xdr:colOff>1049317</xdr:colOff>
      <xdr:row>3</xdr:row>
      <xdr:rowOff>53533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123825</xdr:rowOff>
    </xdr:from>
    <xdr:to>
      <xdr:col>10</xdr:col>
      <xdr:colOff>175232</xdr:colOff>
      <xdr:row>8</xdr:row>
      <xdr:rowOff>63736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7424" y="499812"/>
          <a:ext cx="200000" cy="205013"/>
        </a:xfrm>
        <a:prstGeom prst="rect">
          <a:avLst/>
        </a:prstGeom>
      </xdr:spPr>
    </xdr:pic>
    <xdr:clientData/>
  </xdr:twoCellAnchor>
  <xdr:twoCellAnchor>
    <xdr:from>
      <xdr:col>9</xdr:col>
      <xdr:colOff>1352550</xdr:colOff>
      <xdr:row>6</xdr:row>
      <xdr:rowOff>28575</xdr:rowOff>
    </xdr:from>
    <xdr:to>
      <xdr:col>10</xdr:col>
      <xdr:colOff>276226</xdr:colOff>
      <xdr:row>8</xdr:row>
      <xdr:rowOff>133350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91575" y="400050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245970</xdr:colOff>
      <xdr:row>1</xdr:row>
      <xdr:rowOff>53340</xdr:rowOff>
    </xdr:from>
    <xdr:to>
      <xdr:col>6</xdr:col>
      <xdr:colOff>1084168</xdr:colOff>
      <xdr:row>3</xdr:row>
      <xdr:rowOff>55326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topLeftCell="A11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33203125" style="16" customWidth="1"/>
    <col min="4" max="4" width="19.33203125" style="16" customWidth="1"/>
    <col min="5" max="5" width="12.5546875" style="16" bestFit="1" customWidth="1"/>
    <col min="6" max="6" width="21" style="16" customWidth="1"/>
    <col min="7" max="7" width="19.33203125" style="16" customWidth="1"/>
    <col min="8" max="8" width="5.33203125" style="4" customWidth="1"/>
    <col min="9" max="9" width="13.5546875" style="5" customWidth="1"/>
    <col min="10" max="10" width="17.88671875" style="5" customWidth="1"/>
    <col min="11" max="11" width="17" style="5" bestFit="1" customWidth="1"/>
    <col min="12" max="12" width="41.109375" style="5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6" x14ac:dyDescent="0.25">
      <c r="B2" s="163" t="s">
        <v>9</v>
      </c>
      <c r="C2" s="163"/>
      <c r="E2" s="163"/>
      <c r="F2" s="163"/>
      <c r="G2" s="185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6" x14ac:dyDescent="0.25">
      <c r="B3" s="93" t="s">
        <v>2</v>
      </c>
      <c r="C3" s="156" t="s">
        <v>266</v>
      </c>
      <c r="E3" s="161" t="s">
        <v>5</v>
      </c>
      <c r="F3" s="156">
        <v>10017013</v>
      </c>
      <c r="G3" s="185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4</v>
      </c>
      <c r="C4" s="160" t="s">
        <v>258</v>
      </c>
      <c r="D4" s="159"/>
      <c r="E4" s="162" t="s">
        <v>3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32</v>
      </c>
      <c r="C6" s="97"/>
      <c r="D6" s="97"/>
      <c r="E6" s="97"/>
      <c r="F6" s="97"/>
      <c r="G6" s="97"/>
      <c r="H6" s="28"/>
      <c r="I6" s="29"/>
      <c r="J6" s="98" t="s">
        <v>54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5">
      <c r="B7" s="93" t="s">
        <v>59</v>
      </c>
      <c r="C7" s="93"/>
      <c r="D7" s="93"/>
      <c r="E7" s="93"/>
      <c r="F7" s="93"/>
      <c r="G7" s="93"/>
      <c r="H7" s="34"/>
      <c r="J7" s="175" t="s">
        <v>55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5">
      <c r="B8" s="93" t="s">
        <v>60</v>
      </c>
      <c r="C8" s="93"/>
      <c r="D8" s="93"/>
      <c r="E8" s="93"/>
      <c r="F8" s="93"/>
      <c r="G8" s="93"/>
      <c r="H8" s="34"/>
      <c r="J8" s="176" t="s">
        <v>56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5">
      <c r="B11" s="77" t="s">
        <v>1</v>
      </c>
      <c r="C11" s="177"/>
      <c r="D11" s="177"/>
      <c r="E11" s="177"/>
      <c r="F11" s="23" t="s">
        <v>5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5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3</v>
      </c>
      <c r="C13" s="191"/>
      <c r="D13" s="191"/>
      <c r="E13" s="191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6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35</v>
      </c>
      <c r="C15" s="40"/>
      <c r="D15" s="179"/>
      <c r="E15" s="179"/>
      <c r="F15" s="179"/>
      <c r="G15" s="179"/>
      <c r="H15" s="20"/>
      <c r="I15" s="51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48</v>
      </c>
      <c r="C16" s="100"/>
      <c r="D16" s="124">
        <f ca="1">I62-1</f>
        <v>2022</v>
      </c>
      <c r="E16" s="168"/>
      <c r="F16" s="22" t="str">
        <f ca="1">"prognoos "&amp;I62</f>
        <v>prognoos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3">
      <c r="B17" s="178" t="s">
        <v>47</v>
      </c>
      <c r="C17" s="178"/>
      <c r="D17" s="180"/>
      <c r="E17" s="180"/>
      <c r="F17" s="180"/>
      <c r="G17" s="180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43</v>
      </c>
      <c r="C18" s="38"/>
      <c r="D18" s="192"/>
      <c r="E18" s="192"/>
      <c r="F18" s="192"/>
      <c r="G18" s="192"/>
      <c r="H18" s="20"/>
      <c r="I18" s="51" t="s">
        <v>27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71</v>
      </c>
      <c r="C19" s="40"/>
      <c r="D19" s="191"/>
      <c r="E19" s="191"/>
      <c r="F19" s="191"/>
      <c r="G19" s="191"/>
      <c r="H19" s="20"/>
      <c r="I19" s="51" t="s">
        <v>77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5">
      <c r="B20" s="101" t="s">
        <v>24</v>
      </c>
      <c r="C20" s="101"/>
      <c r="D20" s="181"/>
      <c r="E20" s="181"/>
      <c r="F20" s="181"/>
      <c r="G20" s="181"/>
      <c r="H20" s="20"/>
      <c r="I20" s="123" t="s">
        <v>76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74</v>
      </c>
      <c r="C21" s="96"/>
      <c r="D21" s="95"/>
      <c r="E21" s="95" t="s">
        <v>14</v>
      </c>
      <c r="F21" s="122"/>
      <c r="G21" s="95"/>
    </row>
    <row r="22" spans="2:17" s="55" customFormat="1" ht="15" customHeight="1" x14ac:dyDescent="0.25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28</v>
      </c>
    </row>
    <row r="23" spans="2:17" s="55" customFormat="1" ht="15" customHeight="1" x14ac:dyDescent="0.25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68</v>
      </c>
    </row>
    <row r="24" spans="2:17" s="55" customFormat="1" ht="15" customHeight="1" x14ac:dyDescent="0.25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79</v>
      </c>
    </row>
    <row r="25" spans="2:17" s="55" customFormat="1" ht="15" customHeight="1" x14ac:dyDescent="0.25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 t="shared" si="0"/>
        <v>muu suurema riskiga kaup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49</v>
      </c>
      <c r="C30" s="54"/>
      <c r="D30" s="193"/>
      <c r="E30" s="193"/>
      <c r="F30" s="54" t="str">
        <f>IF(D30=I73,I75,"")</f>
        <v/>
      </c>
      <c r="G30" s="54"/>
      <c r="H30" s="57"/>
      <c r="I30" s="39" t="s">
        <v>161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IF(D30=I73,"Laoteenuse käive "&amp;I62,"")</f>
        <v/>
      </c>
      <c r="G32" s="86"/>
      <c r="H32" s="20"/>
      <c r="I32" s="39" t="s">
        <v>52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26</v>
      </c>
      <c r="C33" s="117"/>
      <c r="D33" s="118"/>
      <c r="E33" s="118"/>
      <c r="F33" s="118"/>
      <c r="G33" s="118"/>
      <c r="I33" s="148" t="s">
        <v>222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40</v>
      </c>
      <c r="C34" s="17"/>
      <c r="D34" s="43"/>
      <c r="E34" s="7" t="s">
        <v>41</v>
      </c>
      <c r="F34" s="22" t="s">
        <v>21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20</v>
      </c>
      <c r="C35" s="40"/>
      <c r="D35" s="44">
        <v>50000</v>
      </c>
      <c r="E35" s="41"/>
      <c r="F35" s="42" t="s">
        <v>25</v>
      </c>
      <c r="G35" s="89"/>
      <c r="I35" s="39" t="s">
        <v>67</v>
      </c>
      <c r="J35" s="17"/>
      <c r="K35" s="21"/>
      <c r="L35" s="21"/>
      <c r="M35" s="21"/>
    </row>
    <row r="36" spans="2:18" s="115" customFormat="1" ht="15" customHeight="1" x14ac:dyDescent="0.25">
      <c r="B36" s="116" t="s">
        <v>158</v>
      </c>
      <c r="C36" s="117"/>
      <c r="D36" s="118"/>
      <c r="E36" s="118"/>
      <c r="F36" s="118"/>
      <c r="G36" s="118"/>
      <c r="I36" s="39" t="s">
        <v>78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36</v>
      </c>
      <c r="D37" s="146">
        <v>0</v>
      </c>
      <c r="E37" s="54"/>
      <c r="F37" s="61" t="s">
        <v>37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38</v>
      </c>
      <c r="D38" s="102">
        <v>0</v>
      </c>
      <c r="E38" s="54"/>
      <c r="F38" s="61" t="s">
        <v>39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160</v>
      </c>
      <c r="C39" s="104"/>
      <c r="D39" s="183"/>
      <c r="E39" s="183"/>
      <c r="F39" s="183"/>
      <c r="G39" s="183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80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3">
      <c r="B41" s="182" t="s">
        <v>159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89" t="s">
        <v>7</v>
      </c>
      <c r="C42" s="189"/>
      <c r="D42" s="189"/>
      <c r="E42" s="189"/>
      <c r="F42" s="189"/>
      <c r="G42" s="189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6" x14ac:dyDescent="0.2">
      <c r="B43" s="188" t="s">
        <v>62</v>
      </c>
      <c r="C43" s="188"/>
      <c r="D43" s="188"/>
      <c r="E43" s="188"/>
      <c r="F43" s="188"/>
      <c r="G43" s="188"/>
      <c r="I43" s="82"/>
    </row>
    <row r="44" spans="2:18" s="35" customFormat="1" ht="9.6" x14ac:dyDescent="0.25">
      <c r="B44" s="188" t="s">
        <v>61</v>
      </c>
      <c r="C44" s="188"/>
      <c r="D44" s="188"/>
      <c r="E44" s="188"/>
      <c r="F44" s="188"/>
      <c r="G44" s="188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73</v>
      </c>
    </row>
    <row r="45" spans="2:18" s="35" customFormat="1" ht="10.199999999999999" thickBot="1" x14ac:dyDescent="0.3">
      <c r="B45" s="83" t="s">
        <v>11</v>
      </c>
      <c r="C45" s="48"/>
      <c r="D45" s="83" t="s">
        <v>58</v>
      </c>
      <c r="E45" s="48"/>
      <c r="F45" s="83"/>
      <c r="G45" s="79" t="s">
        <v>57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</v>
      </c>
      <c r="C47" s="186"/>
      <c r="D47" s="186"/>
      <c r="E47" s="27"/>
      <c r="F47" s="27"/>
      <c r="G47" s="91"/>
    </row>
    <row r="48" spans="2:18" ht="15" customHeight="1" x14ac:dyDescent="0.25">
      <c r="B48" s="20" t="s">
        <v>8</v>
      </c>
      <c r="C48" s="187"/>
      <c r="D48" s="187"/>
      <c r="E48" s="27"/>
      <c r="F48" s="27"/>
      <c r="G48" s="91"/>
      <c r="I48" s="39" t="s">
        <v>53</v>
      </c>
    </row>
    <row r="49" spans="1:17" s="35" customFormat="1" ht="9.6" x14ac:dyDescent="0.25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156" t="s">
        <v>261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0.199999999999999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66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45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12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13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22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34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33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15" t="s">
        <v>163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162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44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42</v>
      </c>
    </row>
    <row r="77" spans="2:17" s="12" customFormat="1" ht="12.6" hidden="1" customHeight="1" x14ac:dyDescent="0.25">
      <c r="H77" s="9"/>
      <c r="I77" s="8" t="s">
        <v>165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19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31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16</v>
      </c>
      <c r="J85" s="36">
        <f t="shared" ref="J85:J91" si="1">IF(D22=$I$79,0,1)</f>
        <v>0</v>
      </c>
    </row>
    <row r="86" spans="2:17" ht="12.6" hidden="1" customHeight="1" x14ac:dyDescent="0.25">
      <c r="I86" s="36" t="s">
        <v>69</v>
      </c>
      <c r="J86" s="36">
        <f t="shared" si="1"/>
        <v>0</v>
      </c>
    </row>
    <row r="87" spans="2:17" ht="12.6" hidden="1" customHeight="1" x14ac:dyDescent="0.25">
      <c r="I87" s="36" t="s">
        <v>23</v>
      </c>
      <c r="J87" s="36">
        <f t="shared" si="1"/>
        <v>0</v>
      </c>
    </row>
    <row r="88" spans="2:17" ht="12.6" hidden="1" customHeight="1" x14ac:dyDescent="0.25">
      <c r="I88" s="36" t="s">
        <v>18</v>
      </c>
      <c r="J88" s="36">
        <f t="shared" si="1"/>
        <v>0</v>
      </c>
    </row>
    <row r="89" spans="2:17" ht="12.6" hidden="1" customHeight="1" x14ac:dyDescent="0.25">
      <c r="I89" s="36" t="s">
        <v>15</v>
      </c>
      <c r="J89" s="36">
        <f t="shared" si="1"/>
        <v>0</v>
      </c>
    </row>
    <row r="90" spans="2:17" ht="12.6" hidden="1" customHeight="1" x14ac:dyDescent="0.25">
      <c r="I90" s="36" t="s">
        <v>17</v>
      </c>
      <c r="J90" s="36">
        <f t="shared" si="1"/>
        <v>0</v>
      </c>
    </row>
    <row r="91" spans="2:17" ht="12.6" hidden="1" customHeight="1" x14ac:dyDescent="0.25">
      <c r="I91" s="36" t="s">
        <v>70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51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65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75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hidden="1" customHeight="1" x14ac:dyDescent="0.25">
      <c r="H97" s="4"/>
      <c r="I97" s="8" t="s">
        <v>255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hidden="1" customHeight="1" x14ac:dyDescent="0.25">
      <c r="H98" s="4"/>
      <c r="I98" s="36" t="s">
        <v>72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hidden="1" customHeight="1" x14ac:dyDescent="0.25">
      <c r="H99" s="4"/>
      <c r="I99" s="8" t="s">
        <v>164</v>
      </c>
      <c r="J99" s="13"/>
      <c r="K99" s="14"/>
      <c r="L99" s="6"/>
      <c r="M99" s="6"/>
      <c r="N99" s="6"/>
      <c r="O99" s="6"/>
      <c r="P99" s="6"/>
      <c r="Q99" s="6"/>
    </row>
    <row r="100" spans="5:18" ht="12.75" hidden="1" customHeight="1" x14ac:dyDescent="0.25">
      <c r="I100" s="8" t="s">
        <v>63</v>
      </c>
      <c r="J100" s="13"/>
      <c r="K100" s="13"/>
      <c r="L100" s="13"/>
      <c r="R100" s="5"/>
    </row>
    <row r="101" spans="5:18" ht="12.75" hidden="1" customHeight="1" x14ac:dyDescent="0.25">
      <c r="I101" s="8" t="s">
        <v>64</v>
      </c>
      <c r="J101" s="13"/>
      <c r="K101" s="13"/>
      <c r="L101" s="13"/>
      <c r="R101" s="5"/>
    </row>
    <row r="103" spans="5:18" ht="12.6" customHeight="1" x14ac:dyDescent="0.25">
      <c r="E103" s="16" t="s">
        <v>73</v>
      </c>
    </row>
    <row r="106" spans="5:18" ht="12.6" customHeight="1" x14ac:dyDescent="0.25">
      <c r="L106" s="5" t="s">
        <v>73</v>
      </c>
    </row>
  </sheetData>
  <sheetProtection algorithmName="SHA-512" hashValue="ub0zf2lWqHRj3nK4nUv1u5+1X423zi+Ko1jbsD4kSVvI0+Meo6AX/64wpIdCiH6L3jlAtIJApNQl7UBZvUDLiA==" saltValue="piM/rodB7y1Mdkx+PQeZMA==" spinCount="100000" sheet="1" objects="1" scenarios="1" selectLockedCells="1"/>
  <dataConsolidate/>
  <mergeCells count="29"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  <mergeCell ref="B41:C41"/>
    <mergeCell ref="D39:G39"/>
    <mergeCell ref="E24:G24"/>
    <mergeCell ref="E25:G25"/>
    <mergeCell ref="E26:G26"/>
    <mergeCell ref="D31:G31"/>
    <mergeCell ref="C11:E11"/>
    <mergeCell ref="B17:C17"/>
    <mergeCell ref="D15:G15"/>
    <mergeCell ref="C12:G12"/>
    <mergeCell ref="E22:G22"/>
    <mergeCell ref="D17:G17"/>
    <mergeCell ref="D20:G2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 xr:uid="{00000000-0002-0000-0000-000000000000}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000-000001000000}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 xr:uid="{00000000-0002-0000-0000-000002000000}">
      <formula1>500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000-000003000000}">
      <formula1>100</formula1>
    </dataValidation>
    <dataValidation type="list" errorStyle="warning" allowBlank="1" showInputMessage="1" showErrorMessage="1" sqref="J3" xr:uid="{00000000-0002-0000-0000-000004000000}">
      <formula1>$I$67:$I$71</formula1>
    </dataValidation>
    <dataValidation type="list" allowBlank="1" showInputMessage="1" showErrorMessage="1" sqref="D15" xr:uid="{00000000-0002-0000-0000-000005000000}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000-000006000000}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000-000007000000}">
      <formula1>1</formula1>
    </dataValidation>
    <dataValidation type="decimal" errorStyle="warning" allowBlank="1" showInputMessage="1" showErrorMessage="1" errorTitle="0%...100%" error="Palun kirjuta veoliigi osakaal, %" sqref="G37:G38 D37:D38" xr:uid="{00000000-0002-0000-0000-000008000000}">
      <formula1>0%</formula1>
      <formula2>100%</formula2>
    </dataValidation>
    <dataValidation type="list" allowBlank="1" showInputMessage="1" showErrorMessage="1" sqref="D30" xr:uid="{00000000-0002-0000-0000-000009000000}">
      <formula1>$I$73:$I$74</formula1>
    </dataValidation>
    <dataValidation type="list" errorStyle="warning" allowBlank="1" showInputMessage="1" showErrorMessage="1" sqref="J8" xr:uid="{00000000-0002-0000-0000-00000A000000}">
      <formula1>$I$63:$I$67</formula1>
    </dataValidation>
    <dataValidation type="list" errorStyle="warning" allowBlank="1" showInputMessage="1" showErrorMessage="1" sqref="D22:D28" xr:uid="{00000000-0002-0000-0000-00000B000000}">
      <formula1>$I$79:$I$83</formula1>
    </dataValidation>
  </dataValidations>
  <hyperlinks>
    <hyperlink ref="I18" r:id="rId1" display="Lloyd'si info riigiti" xr:uid="{00000000-0004-0000-0000-000000000000}"/>
    <hyperlink ref="I23" r:id="rId2" location="para34" xr:uid="{00000000-0004-0000-0000-000001000000}"/>
    <hyperlink ref="I20" r:id="rId3" display="Transport Information Service (TIS)" xr:uid="{00000000-0004-0000-0000-000002000000}"/>
    <hyperlink ref="I32" r:id="rId4" xr:uid="{00000000-0004-0000-0000-000003000000}"/>
    <hyperlink ref="I22" r:id="rId5" xr:uid="{00000000-0004-0000-0000-000004000000}"/>
    <hyperlink ref="I19" r:id="rId6" display="Lloyd'si agendid kahju korral" xr:uid="{00000000-0004-0000-0000-000005000000}"/>
    <hyperlink ref="I15" r:id="rId7" xr:uid="{00000000-0004-0000-0000-000006000000}"/>
    <hyperlink ref="I30" r:id="rId8" display="ELEA ladustamise üldtingimused" xr:uid="{00000000-0004-0000-0000-000007000000}"/>
    <hyperlink ref="I35" r:id="rId9" xr:uid="{00000000-0004-0000-0000-000008000000}"/>
    <hyperlink ref="I48" r:id="rId10" xr:uid="{00000000-0004-0000-0000-000009000000}"/>
    <hyperlink ref="I36" r:id="rId11" display="Ekspedeerija käsiraamat - Tallinna Tehnikakõrgkool" xr:uid="{00000000-0004-0000-0000-00000A000000}"/>
    <hyperlink ref="I24" r:id="rId12" location="para854" xr:uid="{00000000-0004-0000-0000-00000B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showGridLines="0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5546875" style="16" customWidth="1"/>
    <col min="4" max="5" width="17" style="16" customWidth="1"/>
    <col min="6" max="6" width="21" style="16" bestFit="1" customWidth="1"/>
    <col min="7" max="7" width="17" style="16" customWidth="1"/>
    <col min="8" max="8" width="3.6640625" style="4" customWidth="1"/>
    <col min="9" max="9" width="13.5546875" style="5" customWidth="1"/>
    <col min="10" max="10" width="24.6640625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85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83</v>
      </c>
      <c r="C3" s="156" t="s">
        <v>266</v>
      </c>
      <c r="E3" s="161" t="s">
        <v>85</v>
      </c>
      <c r="F3" s="156">
        <v>10017013</v>
      </c>
      <c r="G3" s="185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125</v>
      </c>
      <c r="C4" s="160" t="s">
        <v>258</v>
      </c>
      <c r="D4" s="159"/>
      <c r="E4" s="162" t="s">
        <v>84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81</v>
      </c>
      <c r="C6" s="97"/>
      <c r="D6" s="97"/>
      <c r="E6" s="97"/>
      <c r="F6" s="97"/>
      <c r="G6" s="97"/>
      <c r="H6" s="28"/>
      <c r="I6" s="29"/>
      <c r="J6" s="98" t="s">
        <v>142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188" t="s">
        <v>104</v>
      </c>
      <c r="C7" s="188"/>
      <c r="D7" s="188"/>
      <c r="E7" s="188"/>
      <c r="F7" s="188"/>
      <c r="G7" s="188"/>
      <c r="H7" s="34"/>
      <c r="J7" s="175" t="s">
        <v>147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188" t="s">
        <v>103</v>
      </c>
      <c r="C8" s="188"/>
      <c r="D8" s="188"/>
      <c r="E8" s="188"/>
      <c r="F8" s="188"/>
      <c r="G8" s="188"/>
      <c r="H8" s="34"/>
      <c r="J8" s="176" t="s">
        <v>148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100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82</v>
      </c>
      <c r="C11" s="177"/>
      <c r="D11" s="177"/>
      <c r="E11" s="177"/>
      <c r="F11" s="23" t="s">
        <v>85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" t="s">
        <v>83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84</v>
      </c>
      <c r="C13" s="191"/>
      <c r="D13" s="191"/>
      <c r="E13" s="191"/>
      <c r="F13" s="46" t="s">
        <v>126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124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121</v>
      </c>
      <c r="C15" s="40"/>
      <c r="D15" s="179"/>
      <c r="E15" s="179"/>
      <c r="F15" s="179"/>
      <c r="G15" s="179"/>
      <c r="H15" s="20"/>
      <c r="I15" s="39" t="s">
        <v>122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123</v>
      </c>
      <c r="C16" s="100"/>
      <c r="D16" s="124">
        <f ca="1">I62-1</f>
        <v>2022</v>
      </c>
      <c r="E16" s="43"/>
      <c r="F16" s="22" t="str">
        <f ca="1">"прогноз на "&amp;I62</f>
        <v>прогноз на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3">
      <c r="B17" s="178" t="s">
        <v>146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118</v>
      </c>
      <c r="C18" s="38"/>
      <c r="D18" s="192"/>
      <c r="E18" s="192"/>
      <c r="F18" s="192"/>
      <c r="G18" s="192"/>
      <c r="H18" s="20"/>
      <c r="I18" s="51" t="s">
        <v>119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117</v>
      </c>
      <c r="C19" s="40"/>
      <c r="D19" s="191"/>
      <c r="E19" s="191"/>
      <c r="F19" s="191"/>
      <c r="G19" s="191"/>
      <c r="H19" s="20"/>
      <c r="I19" s="51" t="s">
        <v>120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5">
      <c r="B20" s="101" t="s">
        <v>116</v>
      </c>
      <c r="C20" s="101"/>
      <c r="D20" s="181"/>
      <c r="E20" s="181"/>
      <c r="F20" s="181"/>
      <c r="G20" s="181"/>
      <c r="H20" s="20"/>
      <c r="I20" s="51" t="s">
        <v>144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86</v>
      </c>
      <c r="C21" s="96"/>
      <c r="D21" s="95"/>
      <c r="E21" s="95" t="s">
        <v>149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135</v>
      </c>
    </row>
    <row r="23" spans="2:17" s="55" customFormat="1" ht="15" customHeight="1" x14ac:dyDescent="0.25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5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136</v>
      </c>
    </row>
    <row r="25" spans="2:17" s="55" customFormat="1" ht="15" customHeight="1" x14ac:dyDescent="0.25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>Заявление!I91</f>
        <v>иное с повышенным риском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150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145</v>
      </c>
      <c r="C30" s="54"/>
      <c r="D30" s="193"/>
      <c r="E30" s="193"/>
      <c r="F30" s="193"/>
      <c r="G30" s="193"/>
      <c r="H30" s="57"/>
      <c r="I30" s="39" t="s">
        <v>239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109</v>
      </c>
      <c r="C33" s="117"/>
      <c r="D33" s="118"/>
      <c r="E33" s="118"/>
      <c r="F33" s="118"/>
      <c r="G33" s="118"/>
      <c r="I33" s="148" t="s">
        <v>223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5">
      <c r="B34" s="196" t="s">
        <v>108</v>
      </c>
      <c r="C34" s="196"/>
      <c r="D34" s="133"/>
      <c r="E34" s="77" t="s">
        <v>107</v>
      </c>
      <c r="F34" s="134" t="s">
        <v>132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3">
      <c r="B35" s="88" t="s">
        <v>130</v>
      </c>
      <c r="C35" s="40"/>
      <c r="D35" s="44">
        <v>50000</v>
      </c>
      <c r="E35" s="41"/>
      <c r="F35" s="42" t="s">
        <v>106</v>
      </c>
      <c r="G35" s="89"/>
      <c r="I35" s="39" t="s">
        <v>133</v>
      </c>
      <c r="J35" s="17"/>
      <c r="K35" s="21"/>
      <c r="L35" s="21"/>
      <c r="M35" s="21"/>
    </row>
    <row r="36" spans="2:18" s="115" customFormat="1" ht="15" customHeight="1" x14ac:dyDescent="0.25">
      <c r="B36" s="116" t="s">
        <v>156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5">
      <c r="C37" s="61" t="s">
        <v>157</v>
      </c>
      <c r="D37" s="146">
        <v>0</v>
      </c>
      <c r="F37" s="61" t="s">
        <v>113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112</v>
      </c>
      <c r="D38" s="102">
        <v>0</v>
      </c>
      <c r="E38" s="54"/>
      <c r="F38" s="61" t="s">
        <v>111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44" t="s">
        <v>259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155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3">
      <c r="B41" s="182" t="s">
        <v>264</v>
      </c>
      <c r="C41" s="182"/>
      <c r="D41" s="190"/>
      <c r="E41" s="190"/>
      <c r="F41" s="190"/>
      <c r="G41" s="190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29" t="s">
        <v>105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6" x14ac:dyDescent="0.2">
      <c r="B43" s="188" t="s">
        <v>102</v>
      </c>
      <c r="C43" s="188"/>
      <c r="D43" s="188"/>
      <c r="E43" s="188"/>
      <c r="F43" s="188"/>
      <c r="G43" s="188"/>
      <c r="I43" s="82"/>
      <c r="K43" s="80"/>
    </row>
    <row r="44" spans="2:18" s="35" customFormat="1" ht="18" customHeight="1" x14ac:dyDescent="0.25">
      <c r="B44" s="188" t="s">
        <v>137</v>
      </c>
      <c r="C44" s="188"/>
      <c r="D44" s="188"/>
      <c r="E44" s="188"/>
      <c r="F44" s="188"/>
      <c r="G44" s="188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83" t="s">
        <v>101</v>
      </c>
      <c r="C45" s="130"/>
      <c r="D45" s="83" t="s">
        <v>129</v>
      </c>
      <c r="E45" s="83"/>
      <c r="F45" s="83"/>
      <c r="G45" s="131" t="s">
        <v>110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5">
      <c r="B46" s="25" t="s">
        <v>100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5">
      <c r="B47" s="20" t="s">
        <v>82</v>
      </c>
      <c r="C47" s="186"/>
      <c r="D47" s="186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5">
      <c r="B48" s="7" t="s">
        <v>99</v>
      </c>
      <c r="C48" s="194"/>
      <c r="D48" s="194"/>
      <c r="E48" s="92"/>
      <c r="F48" s="93"/>
      <c r="G48" s="91"/>
      <c r="H48" s="17"/>
      <c r="I48" s="39" t="s">
        <v>134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6" x14ac:dyDescent="0.25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62" t="s">
        <v>265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98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97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96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95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94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93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92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8" t="s">
        <v>152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8" t="s">
        <v>153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131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91</v>
      </c>
    </row>
    <row r="77" spans="2:17" s="12" customFormat="1" ht="12.6" hidden="1" customHeight="1" x14ac:dyDescent="0.25">
      <c r="H77" s="9"/>
      <c r="I77" s="8" t="s">
        <v>166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140" t="s">
        <v>90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140" t="s">
        <v>89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141</v>
      </c>
      <c r="J85" s="36">
        <f>IF(D22=$I$79,0,1)</f>
        <v>0</v>
      </c>
    </row>
    <row r="86" spans="2:17" ht="12.6" hidden="1" customHeight="1" x14ac:dyDescent="0.25">
      <c r="I86" s="36" t="s">
        <v>140</v>
      </c>
      <c r="J86" s="36">
        <f t="shared" ref="J86:J90" si="0">IF(D23=$I$79,0,1)</f>
        <v>0</v>
      </c>
    </row>
    <row r="87" spans="2:17" ht="12.6" hidden="1" customHeight="1" x14ac:dyDescent="0.25">
      <c r="I87" s="36" t="s">
        <v>115</v>
      </c>
      <c r="J87" s="36">
        <f t="shared" si="0"/>
        <v>0</v>
      </c>
    </row>
    <row r="88" spans="2:17" ht="12.6" hidden="1" customHeight="1" x14ac:dyDescent="0.25">
      <c r="I88" s="36" t="s">
        <v>114</v>
      </c>
      <c r="J88" s="36">
        <f t="shared" si="0"/>
        <v>0</v>
      </c>
    </row>
    <row r="89" spans="2:17" ht="12.6" hidden="1" customHeight="1" x14ac:dyDescent="0.25">
      <c r="I89" s="36" t="s">
        <v>139</v>
      </c>
      <c r="J89" s="36">
        <f t="shared" si="0"/>
        <v>0</v>
      </c>
    </row>
    <row r="90" spans="2:17" ht="12.6" hidden="1" customHeight="1" x14ac:dyDescent="0.25">
      <c r="I90" s="36" t="s">
        <v>138</v>
      </c>
      <c r="J90" s="36">
        <f t="shared" si="0"/>
        <v>0</v>
      </c>
    </row>
    <row r="91" spans="2:17" ht="12.6" hidden="1" customHeight="1" x14ac:dyDescent="0.25">
      <c r="I91" s="36" t="s">
        <v>151</v>
      </c>
      <c r="J91" s="36">
        <f>IF(D28=$I$79,0,1)</f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88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87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143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15" t="s">
        <v>254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253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8" t="s">
        <v>154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256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5">
      <c r="I100" s="8" t="s">
        <v>128</v>
      </c>
      <c r="J100" s="13"/>
      <c r="K100" s="13"/>
      <c r="L100" s="13"/>
      <c r="R100" s="5"/>
    </row>
    <row r="101" spans="8:18" ht="12.75" hidden="1" customHeight="1" x14ac:dyDescent="0.25">
      <c r="I101" s="8" t="s">
        <v>127</v>
      </c>
      <c r="J101" s="13"/>
      <c r="K101" s="13"/>
      <c r="L101" s="13"/>
      <c r="R101" s="5"/>
    </row>
    <row r="110" spans="8:18" ht="12.6" customHeight="1" x14ac:dyDescent="0.25">
      <c r="J110" s="5" t="s">
        <v>73</v>
      </c>
    </row>
  </sheetData>
  <sheetProtection algorithmName="SHA-512" hashValue="eZjGFHYnmLTOnBIy9cyL7+k1v+FOwaBPOGlXQwZ70J3M5gdATzEkeFIzFj+eeAfzjJOgGhWcWZvI/MNy3atCFA==" saltValue="QrZKA9YwvKp48ugfDJrx6A==" spinCount="100000" sheet="1" objects="1" scenarios="1" selectLockedCells="1"/>
  <dataConsolidate/>
  <mergeCells count="31"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 xr:uid="{00000000-0002-0000-0100-000000000000}">
      <formula1>$I$79:$I$83</formula1>
    </dataValidation>
    <dataValidation errorStyle="warning" allowBlank="1" showInputMessage="1" showErrorMessage="1" sqref="J8" xr:uid="{00000000-0002-0000-0100-000001000000}"/>
    <dataValidation type="list" allowBlank="1" showInputMessage="1" showErrorMessage="1" sqref="D30" xr:uid="{00000000-0002-0000-01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1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1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100-000005000000}">
      <formula1>1</formula1>
    </dataValidation>
    <dataValidation type="list" allowBlank="1" showInputMessage="1" showErrorMessage="1" sqref="D15" xr:uid="{00000000-0002-0000-0100-000006000000}">
      <formula1>$I$67:$I$71</formula1>
    </dataValidation>
    <dataValidation type="list" errorStyle="warning" allowBlank="1" showInputMessage="1" showErrorMessage="1" sqref="J3" xr:uid="{00000000-0002-0000-01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1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100-000009000000}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100-00000A000000}">
      <formula1>100000</formula1>
      <formula2>100000000000</formula2>
    </dataValidation>
  </dataValidations>
  <hyperlinks>
    <hyperlink ref="I18" r:id="rId1" display="Lloyd'si info riigiti" xr:uid="{00000000-0004-0000-0100-000000000000}"/>
    <hyperlink ref="I20" r:id="rId2" display="Transport Information Service (TIS)" xr:uid="{00000000-0004-0000-0100-000001000000}"/>
    <hyperlink ref="I32" r:id="rId3" xr:uid="{00000000-0004-0000-0100-000002000000}"/>
    <hyperlink ref="I19" r:id="rId4" display="Lloyd'si agendid kahju korral" xr:uid="{00000000-0004-0000-0100-000003000000}"/>
    <hyperlink ref="I15" r:id="rId5" display="Inforegister" xr:uid="{00000000-0004-0000-0100-000004000000}"/>
    <hyperlink ref="I30" r:id="rId6" display="ELEA ladustamise üldtingimused" xr:uid="{00000000-0004-0000-0100-000005000000}"/>
    <hyperlink ref="I35" r:id="rId7" xr:uid="{00000000-0004-0000-0100-000006000000}"/>
    <hyperlink ref="I48" r:id="rId8" display="Страхование ответственности экспедиторов" xr:uid="{00000000-0004-0000-0100-000007000000}"/>
    <hyperlink ref="I24" r:id="rId9" display="Обязательственно-правовый закон " xr:uid="{00000000-0004-0000-0100-000008000000}"/>
    <hyperlink ref="I22" r:id="rId10" display="Инструкция от ERGO как действовать при принятии груза и наступлении страхового случая" xr:uid="{00000000-0004-0000-0100-000009000000}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showGridLines="0" tabSelected="1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88671875" style="16" customWidth="1"/>
    <col min="4" max="5" width="17.5546875" style="16" customWidth="1"/>
    <col min="6" max="6" width="20.33203125" style="16" bestFit="1" customWidth="1"/>
    <col min="7" max="7" width="17.5546875" style="16" customWidth="1"/>
    <col min="8" max="8" width="3.6640625" style="4" customWidth="1"/>
    <col min="9" max="9" width="13.5546875" style="5" customWidth="1"/>
    <col min="10" max="10" width="22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85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201</v>
      </c>
      <c r="C3" s="156" t="s">
        <v>266</v>
      </c>
      <c r="E3" s="161" t="s">
        <v>200</v>
      </c>
      <c r="F3" s="156">
        <v>10017013</v>
      </c>
      <c r="G3" s="185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199</v>
      </c>
      <c r="C4" s="160" t="s">
        <v>258</v>
      </c>
      <c r="D4" s="159"/>
      <c r="E4" s="162" t="s">
        <v>198</v>
      </c>
      <c r="F4" s="158" t="s">
        <v>260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208</v>
      </c>
      <c r="C6" s="97"/>
      <c r="D6" s="97"/>
      <c r="E6" s="97"/>
      <c r="F6" s="97"/>
      <c r="G6" s="97"/>
      <c r="H6" s="28"/>
      <c r="I6" s="29"/>
      <c r="J6" s="98" t="s">
        <v>204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93" t="s">
        <v>205</v>
      </c>
      <c r="C7" s="93"/>
      <c r="D7" s="93"/>
      <c r="E7" s="93"/>
      <c r="F7" s="93"/>
      <c r="G7" s="93"/>
      <c r="H7" s="34"/>
      <c r="J7" s="172" t="s">
        <v>203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93" t="s">
        <v>206</v>
      </c>
      <c r="C8" s="93"/>
      <c r="D8" s="93"/>
      <c r="E8" s="93"/>
      <c r="F8" s="93"/>
      <c r="G8" s="93"/>
      <c r="H8" s="34"/>
      <c r="J8" s="173" t="s">
        <v>202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179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178</v>
      </c>
      <c r="C11" s="177"/>
      <c r="D11" s="177"/>
      <c r="E11" s="177"/>
      <c r="F11" s="23" t="s">
        <v>200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7" t="s">
        <v>201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77" t="s">
        <v>198</v>
      </c>
      <c r="C13" s="191"/>
      <c r="D13" s="191"/>
      <c r="E13" s="191"/>
      <c r="F13" s="46" t="s">
        <v>199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197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196</v>
      </c>
      <c r="C15" s="40"/>
      <c r="D15" s="179"/>
      <c r="E15" s="179"/>
      <c r="F15" s="179"/>
      <c r="G15" s="179"/>
      <c r="H15" s="20"/>
      <c r="I15" s="149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231</v>
      </c>
      <c r="C16" s="100"/>
      <c r="D16" s="124">
        <f ca="1">I62-1</f>
        <v>2022</v>
      </c>
      <c r="E16" s="43"/>
      <c r="F16" s="22" t="str">
        <f ca="1">I62&amp;",  expected"</f>
        <v>2023,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" customHeight="1" thickBot="1" x14ac:dyDescent="0.3">
      <c r="B17" s="178" t="s">
        <v>209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242</v>
      </c>
      <c r="C18" s="38"/>
      <c r="D18" s="192"/>
      <c r="E18" s="192"/>
      <c r="F18" s="192"/>
      <c r="G18" s="192"/>
      <c r="H18" s="20"/>
      <c r="I18" s="39" t="s">
        <v>212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243</v>
      </c>
      <c r="C19" s="40"/>
      <c r="D19" s="191"/>
      <c r="E19" s="191"/>
      <c r="F19" s="191"/>
      <c r="G19" s="191"/>
      <c r="H19" s="20"/>
      <c r="I19" s="51" t="s">
        <v>213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" customHeight="1" x14ac:dyDescent="0.25">
      <c r="B20" s="101" t="s">
        <v>195</v>
      </c>
      <c r="C20" s="101"/>
      <c r="D20" s="181"/>
      <c r="E20" s="181"/>
      <c r="F20" s="181"/>
      <c r="G20" s="181"/>
      <c r="H20" s="20"/>
      <c r="I20" s="51" t="s">
        <v>214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194</v>
      </c>
      <c r="C21" s="96"/>
      <c r="D21" s="95"/>
      <c r="E21" s="95" t="s">
        <v>193</v>
      </c>
      <c r="F21" s="122"/>
      <c r="G21" s="95"/>
    </row>
    <row r="22" spans="2:17" s="55" customFormat="1" ht="15" customHeight="1" x14ac:dyDescent="0.25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5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217</v>
      </c>
    </row>
    <row r="24" spans="2:17" s="55" customFormat="1" ht="15" customHeight="1" x14ac:dyDescent="0.25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216</v>
      </c>
    </row>
    <row r="25" spans="2:17" s="55" customFormat="1" ht="15" customHeight="1" x14ac:dyDescent="0.25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3">
      <c r="B28" s="54" t="str">
        <f>I91</f>
        <v xml:space="preserve">other goods with higher risk 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233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234</v>
      </c>
      <c r="C30" s="54"/>
      <c r="D30" s="193"/>
      <c r="E30" s="193"/>
      <c r="F30" s="193"/>
      <c r="G30" s="61" t="str">
        <f>IF(D30=I73,I75,"")</f>
        <v/>
      </c>
      <c r="H30" s="57"/>
      <c r="I30" s="39" t="s">
        <v>232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IF(D30=I73,"Warehousing turnover "&amp;I62,"")</f>
        <v/>
      </c>
      <c r="G32" s="86"/>
      <c r="H32" s="20"/>
      <c r="I32" s="39" t="s">
        <v>210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187</v>
      </c>
      <c r="C33" s="117"/>
      <c r="D33" s="118"/>
      <c r="E33" s="118"/>
      <c r="F33" s="118"/>
      <c r="G33" s="118"/>
      <c r="I33" s="148" t="s">
        <v>248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241</v>
      </c>
      <c r="C34" s="17"/>
      <c r="D34" s="43"/>
      <c r="E34" s="7" t="s">
        <v>240</v>
      </c>
      <c r="F34" s="22" t="s">
        <v>185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186</v>
      </c>
      <c r="C35" s="40"/>
      <c r="D35" s="44">
        <v>50000</v>
      </c>
      <c r="E35" s="41"/>
      <c r="F35" s="42" t="s">
        <v>184</v>
      </c>
      <c r="G35" s="89"/>
      <c r="I35" s="39" t="s">
        <v>211</v>
      </c>
      <c r="J35" s="17"/>
      <c r="K35" s="21"/>
      <c r="L35" s="21"/>
      <c r="M35" s="21"/>
    </row>
    <row r="36" spans="2:18" s="115" customFormat="1" ht="15" customHeight="1" x14ac:dyDescent="0.25">
      <c r="B36" s="116" t="s">
        <v>226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227</v>
      </c>
      <c r="D37" s="146">
        <v>0</v>
      </c>
      <c r="E37" s="54"/>
      <c r="F37" s="61" t="s">
        <v>229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228</v>
      </c>
      <c r="D38" s="102">
        <v>0</v>
      </c>
      <c r="E38" s="54"/>
      <c r="F38" s="61" t="s">
        <v>230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183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220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" customHeight="1" thickBot="1" x14ac:dyDescent="0.3">
      <c r="B41" s="182" t="s">
        <v>263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5">
      <c r="B42" s="25" t="s">
        <v>182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181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5">
      <c r="B44" s="93" t="s">
        <v>180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150" t="s">
        <v>219</v>
      </c>
      <c r="C45" s="150" t="s">
        <v>221</v>
      </c>
      <c r="D45" s="151"/>
      <c r="E45" s="150"/>
      <c r="F45" s="150"/>
      <c r="G45" s="152" t="s">
        <v>218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179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178</v>
      </c>
      <c r="C47" s="186"/>
      <c r="D47" s="186"/>
      <c r="E47" s="27"/>
      <c r="F47" s="27"/>
      <c r="I47" s="10"/>
    </row>
    <row r="48" spans="2:18" ht="15" customHeight="1" x14ac:dyDescent="0.25">
      <c r="B48" s="20" t="s">
        <v>177</v>
      </c>
      <c r="C48" s="197"/>
      <c r="D48" s="197"/>
      <c r="E48" s="27"/>
      <c r="F48" s="27"/>
      <c r="I48" s="39" t="s">
        <v>215</v>
      </c>
    </row>
    <row r="49" spans="1:17" s="80" customFormat="1" ht="9.6" x14ac:dyDescent="0.25">
      <c r="E49" s="156"/>
      <c r="F49" s="156"/>
      <c r="G49" s="156"/>
      <c r="H49" s="156"/>
      <c r="I49" s="33"/>
    </row>
    <row r="50" spans="1:17" s="35" customFormat="1" ht="12.6" customHeight="1" x14ac:dyDescent="0.25">
      <c r="A50" s="93"/>
      <c r="B50" s="93" t="s">
        <v>262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6" x14ac:dyDescent="0.25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5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 t="s">
        <v>73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224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225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176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175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174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207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173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G73" s="16"/>
      <c r="H73" s="4"/>
      <c r="I73" s="15" t="s">
        <v>235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236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237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238</v>
      </c>
    </row>
    <row r="77" spans="2:17" s="12" customFormat="1" ht="12.6" hidden="1" customHeight="1" x14ac:dyDescent="0.25">
      <c r="H77" s="9"/>
      <c r="I77" s="8" t="s">
        <v>249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172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171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192</v>
      </c>
      <c r="J85" s="36">
        <f t="shared" ref="J85:J91" si="1">IF(D22=$I$79,0,1)</f>
        <v>0</v>
      </c>
    </row>
    <row r="86" spans="2:17" ht="12.6" hidden="1" customHeight="1" x14ac:dyDescent="0.25">
      <c r="I86" s="36" t="s">
        <v>191</v>
      </c>
      <c r="J86" s="36">
        <f t="shared" si="1"/>
        <v>0</v>
      </c>
    </row>
    <row r="87" spans="2:17" ht="12.6" hidden="1" customHeight="1" x14ac:dyDescent="0.25">
      <c r="I87" s="36" t="s">
        <v>190</v>
      </c>
      <c r="J87" s="36">
        <f t="shared" si="1"/>
        <v>0</v>
      </c>
    </row>
    <row r="88" spans="2:17" ht="12.6" hidden="1" customHeight="1" x14ac:dyDescent="0.25">
      <c r="I88" s="36" t="s">
        <v>189</v>
      </c>
      <c r="J88" s="36">
        <f t="shared" si="1"/>
        <v>0</v>
      </c>
    </row>
    <row r="89" spans="2:17" ht="12.6" hidden="1" customHeight="1" x14ac:dyDescent="0.25">
      <c r="I89" s="36" t="s">
        <v>188</v>
      </c>
      <c r="J89" s="36">
        <f t="shared" si="1"/>
        <v>0</v>
      </c>
    </row>
    <row r="90" spans="2:17" ht="12.6" hidden="1" customHeight="1" x14ac:dyDescent="0.25">
      <c r="I90" s="36" t="s">
        <v>245</v>
      </c>
      <c r="J90" s="36">
        <f t="shared" si="1"/>
        <v>0</v>
      </c>
    </row>
    <row r="91" spans="2:17" ht="12.6" hidden="1" customHeight="1" x14ac:dyDescent="0.25">
      <c r="I91" s="36" t="s">
        <v>244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170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169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251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252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246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36" t="s">
        <v>247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250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5">
      <c r="I100" s="8" t="s">
        <v>168</v>
      </c>
      <c r="J100" s="13"/>
      <c r="K100" s="13"/>
      <c r="L100" s="13"/>
      <c r="R100" s="5"/>
    </row>
    <row r="101" spans="8:18" ht="12.75" hidden="1" customHeight="1" x14ac:dyDescent="0.25">
      <c r="I101" s="8" t="s">
        <v>167</v>
      </c>
      <c r="J101" s="13"/>
      <c r="K101" s="13"/>
      <c r="L101" s="13"/>
      <c r="R101" s="5"/>
    </row>
  </sheetData>
  <sheetProtection algorithmName="SHA-512" hashValue="G73OwtbrMMjO040186QgqBXZgY8AUmKwzJRfDaUj29RcxZJHmlk+RDnZYECUPk72wNu/JGtA8uDE7/Znn2N5gg==" saltValue="MfADBPmrqP7dEmhONCqRtw==" spinCount="100000" sheet="1" objects="1" scenarios="1" selectLockedCells="1"/>
  <dataConsolidate/>
  <mergeCells count="26"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  <mergeCell ref="E25:G25"/>
    <mergeCell ref="E26:G26"/>
    <mergeCell ref="E27:G27"/>
    <mergeCell ref="E28:G28"/>
    <mergeCell ref="E24:G24"/>
    <mergeCell ref="E23:G23"/>
    <mergeCell ref="C11:E11"/>
    <mergeCell ref="C12:G12"/>
    <mergeCell ref="C13:E13"/>
    <mergeCell ref="D15:G15"/>
    <mergeCell ref="B17:C17"/>
    <mergeCell ref="D17:G17"/>
    <mergeCell ref="G2:G3"/>
    <mergeCell ref="D18:G18"/>
    <mergeCell ref="D19:G19"/>
    <mergeCell ref="D20:G20"/>
    <mergeCell ref="E22:G22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disablePrompts="1" count="12">
    <dataValidation type="list" errorStyle="warning" allowBlank="1" showInputMessage="1" showErrorMessage="1" sqref="D22:D28" xr:uid="{00000000-0002-0000-0200-000000000000}">
      <formula1>$I$79:$I$83</formula1>
    </dataValidation>
    <dataValidation errorStyle="warning" allowBlank="1" showInputMessage="1" showErrorMessage="1" sqref="J8" xr:uid="{00000000-0002-0000-0200-000001000000}"/>
    <dataValidation type="list" allowBlank="1" showInputMessage="1" showErrorMessage="1" sqref="D30" xr:uid="{00000000-0002-0000-02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2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2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200-000005000000}">
      <formula1>1</formula1>
    </dataValidation>
    <dataValidation type="list" allowBlank="1" showInputMessage="1" showErrorMessage="1" sqref="D15" xr:uid="{00000000-0002-0000-0200-000006000000}">
      <formula1>$I$67:$I$71</formula1>
    </dataValidation>
    <dataValidation type="list" errorStyle="warning" allowBlank="1" showInputMessage="1" showErrorMessage="1" sqref="J3" xr:uid="{00000000-0002-0000-02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2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200-000009000000}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200-00000A000000}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200-00000B000000}">
      <formula1>100000</formula1>
      <formula2>100000000000</formula2>
    </dataValidation>
  </dataValidations>
  <hyperlinks>
    <hyperlink ref="I18" r:id="rId1" display="Info about countries" xr:uid="{00000000-0004-0000-0200-000000000000}"/>
    <hyperlink ref="I23" r:id="rId2" location="para34" xr:uid="{00000000-0004-0000-0200-000001000000}"/>
    <hyperlink ref="I20" r:id="rId3" display="Transport Information Service (TIS)" xr:uid="{00000000-0004-0000-0200-000002000000}"/>
    <hyperlink ref="I32" r:id="rId4" xr:uid="{00000000-0004-0000-0200-000003000000}"/>
    <hyperlink ref="I19" r:id="rId5" display="Lloyd'si agendid kahju korral" xr:uid="{00000000-0004-0000-0200-000004000000}"/>
    <hyperlink ref="I15" r:id="rId6" xr:uid="{00000000-0004-0000-0200-000005000000}"/>
    <hyperlink ref="I30" r:id="rId7" display="ELFA´s General Terms and Conditions for Warehousekeepers" xr:uid="{00000000-0004-0000-0200-000006000000}"/>
    <hyperlink ref="I35" r:id="rId8" display="ELEA Üldtingimused 2015" xr:uid="{00000000-0004-0000-0200-000007000000}"/>
    <hyperlink ref="I48" r:id="rId9" xr:uid="{00000000-0004-0000-0200-000008000000}"/>
    <hyperlink ref="I24" r:id="rId10" location="para854" xr:uid="{00000000-0004-0000-0200-000009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Anna-Liisa Mandli</cp:lastModifiedBy>
  <cp:lastPrinted>2018-09-28T09:44:22Z</cp:lastPrinted>
  <dcterms:created xsi:type="dcterms:W3CDTF">2013-05-03T09:28:00Z</dcterms:created>
  <dcterms:modified xsi:type="dcterms:W3CDTF">2022-10-31T07:54:50Z</dcterms:modified>
</cp:coreProperties>
</file>