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372" activeTab="0"/>
  </bookViews>
  <sheets>
    <sheet name="Sooviavaldus" sheetId="1" r:id="rId1"/>
  </sheets>
  <definedNames>
    <definedName name="_xlnm.Print_Area" localSheetId="0">'Sooviavaldus'!$B$2:$J$70</definedName>
  </definedNames>
  <calcPr fullCalcOnLoad="1"/>
</workbook>
</file>

<file path=xl/comments1.xml><?xml version="1.0" encoding="utf-8"?>
<comments xmlns="http://schemas.openxmlformats.org/spreadsheetml/2006/main">
  <authors>
    <author>ERGO Rahvas</author>
    <author>ERGO</author>
  </authors>
  <commentList>
    <comment ref="F17" authorId="0">
      <text>
        <r>
          <rPr>
            <sz val="8"/>
            <rFont val="Tahoma"/>
            <family val="0"/>
          </rPr>
          <t>vajuta nuppu paremal</t>
        </r>
      </text>
    </comment>
    <comment ref="C11" authorId="0">
      <text>
        <r>
          <rPr>
            <sz val="8"/>
            <rFont val="Tahoma"/>
            <family val="0"/>
          </rPr>
          <t>liisingu puhul 
vajuta nuppu paremal</t>
        </r>
      </text>
    </comment>
    <comment ref="D31" authorId="0">
      <text>
        <r>
          <rPr>
            <sz val="8"/>
            <rFont val="Tahoma"/>
            <family val="0"/>
          </rPr>
          <t>vajuta nuppu paremal</t>
        </r>
      </text>
    </comment>
    <comment ref="D32" authorId="0">
      <text>
        <r>
          <rPr>
            <sz val="8"/>
            <rFont val="Tahoma"/>
            <family val="0"/>
          </rPr>
          <t>vajuta nuppu paremal</t>
        </r>
      </text>
    </comment>
    <comment ref="D34" authorId="0">
      <text>
        <r>
          <rPr>
            <sz val="8"/>
            <rFont val="Tahoma"/>
            <family val="0"/>
          </rPr>
          <t>Kindlustuspiirkond on vaikimisi
"Läänemeri, Eesti siseveed ja territoorium"
Kui soovid muuta -- kirjuta üle.</t>
        </r>
      </text>
    </comment>
    <comment ref="F37" authorId="0">
      <text>
        <r>
          <rPr>
            <sz val="8"/>
            <rFont val="Tahoma"/>
            <family val="0"/>
          </rPr>
          <t>Meresõidukogemuse alguse aeg 
ja juhiloa saamise aeg</t>
        </r>
      </text>
    </comment>
    <comment ref="J37" authorId="0">
      <text>
        <r>
          <rPr>
            <sz val="8"/>
            <rFont val="Tahoma"/>
            <family val="0"/>
          </rPr>
          <t>Väikelaeva eelmised kindlustusandjad</t>
        </r>
      </text>
    </comment>
    <comment ref="D40" authorId="0">
      <text>
        <r>
          <rPr>
            <sz val="8"/>
            <rFont val="Tahoma"/>
            <family val="0"/>
          </rPr>
          <t>kahju põhjus 
ja summa</t>
        </r>
      </text>
    </comment>
    <comment ref="C70" authorId="0">
      <text>
        <r>
          <rPr>
            <sz val="8"/>
            <rFont val="Tahoma"/>
            <family val="0"/>
          </rPr>
          <t xml:space="preserve">Palun salvesta see avaldus arvutisse ja saada elektrooniliselt. 
Esialgu pole allkirja vaja, selle saad lisada lepingu sõlmimisel. </t>
        </r>
      </text>
    </comment>
    <comment ref="C6" authorId="1">
      <text>
        <r>
          <rPr>
            <sz val="8"/>
            <rFont val="Tahoma"/>
            <family val="0"/>
          </rPr>
          <t xml:space="preserve">Edasi liikumiseks 
vajuta klahvi </t>
        </r>
        <r>
          <rPr>
            <sz val="8"/>
            <rFont val="Wingdings"/>
            <family val="0"/>
          </rPr>
          <t>è</t>
        </r>
      </text>
    </comment>
    <comment ref="F25" authorId="1">
      <text>
        <r>
          <rPr>
            <sz val="8"/>
            <rFont val="Tahoma"/>
            <family val="0"/>
          </rPr>
          <t>Vaikimisi "treiler puudub".
Kui tahad lisada treileri, kirjuta mark, mudel.</t>
        </r>
      </text>
    </comment>
  </commentList>
</comments>
</file>

<file path=xl/sharedStrings.xml><?xml version="1.0" encoding="utf-8"?>
<sst xmlns="http://schemas.openxmlformats.org/spreadsheetml/2006/main" count="115" uniqueCount="108">
  <si>
    <t>KINDLUSTUSLEPINGU SÕLMIMISE SOOVIAVALDUS</t>
  </si>
  <si>
    <t>Väikelaevakindlustus</t>
  </si>
  <si>
    <t>KINDLUSTUSVÕTJA</t>
  </si>
  <si>
    <t>Nimi</t>
  </si>
  <si>
    <t>Isiku- või registrikood</t>
  </si>
  <si>
    <t>Aadress</t>
  </si>
  <si>
    <t>E-post</t>
  </si>
  <si>
    <t>Telefon</t>
  </si>
  <si>
    <t>SOODUSTATUD ISIK</t>
  </si>
  <si>
    <t xml:space="preserve">Isiku- või registrikood  </t>
  </si>
  <si>
    <t>KINDLUSTUSANDJA
ERGO Insurance SE</t>
  </si>
  <si>
    <t>Registrikood</t>
  </si>
  <si>
    <t>610 6500, faks 610 6501</t>
  </si>
  <si>
    <t>info@ergo.ee</t>
  </si>
  <si>
    <t>KINDLUSTAMINE</t>
  </si>
  <si>
    <t>Väikelaev</t>
  </si>
  <si>
    <t>Tüüp</t>
  </si>
  <si>
    <t>Väikelaeva nimi</t>
  </si>
  <si>
    <t>Ehitusaasta</t>
  </si>
  <si>
    <t>Kerematerjal</t>
  </si>
  <si>
    <t>Pikkus (meetrit)</t>
  </si>
  <si>
    <t>HIN/CIN kood</t>
  </si>
  <si>
    <t>Registreerimisnumber</t>
  </si>
  <si>
    <t>Registreerimisriik</t>
  </si>
  <si>
    <t>Paaditreiler</t>
  </si>
  <si>
    <t>Treileri mark, mudel</t>
  </si>
  <si>
    <t>KINDLUSTUSSUMMA</t>
  </si>
  <si>
    <t>Kokku, €</t>
  </si>
  <si>
    <t>millest mootor(id)</t>
  </si>
  <si>
    <t>lisavarustus</t>
  </si>
  <si>
    <t>paaditreiler</t>
  </si>
  <si>
    <t>KINDLUSTUSKAITSE</t>
  </si>
  <si>
    <t>KINDLUSTUSPIIRKOND</t>
  </si>
  <si>
    <t>Hoiukoht talvel</t>
  </si>
  <si>
    <t>TÄPSUSTUSED</t>
  </si>
  <si>
    <t>Meresõidukogemus</t>
  </si>
  <si>
    <t>Eelnev kindlustusandja</t>
  </si>
  <si>
    <t>KAHJUJUHTUMID</t>
  </si>
  <si>
    <t>Väikelaeva kahjujuhtumid ja/või kindlustusvõtja põhjustatud laevakahjud eelmise nelja aasta jooksul. Kirjelda</t>
  </si>
  <si>
    <t>Nimetus</t>
  </si>
  <si>
    <t>Mark, mudel</t>
  </si>
  <si>
    <t>Valmistusaasta</t>
  </si>
  <si>
    <t>Väärtus</t>
  </si>
  <si>
    <t>TEADMISEKS KINDLUSTUSVÕTJALE</t>
  </si>
  <si>
    <t>Kindlustusleping jõustub ja kindlustuskaitse algab poliisil märgitud kindlustusperioodi alguskuupäeval. Kindlustuskaitse lõpeb poliisil märgitud kindlustusperioodi lõppkuupäeval.</t>
  </si>
  <si>
    <t>Kui kindlustusmakse või selle osalise tasumise korral kindlustusmakse esimene osa ei ole pärast kindlustuslepingu sõlmimist tasutud kokkulepitud tähtpäevaks, vabaneb kindlustusandja kindlustuslepingu täitmise kohustusest.</t>
  </si>
  <si>
    <t>Kindlustusjuhtumist ja kindlustusriski suurenemisest tuleb kindlustusandjale viivitamata teatada.</t>
  </si>
  <si>
    <t>Kindlustuslepingu pooltel on õigus kindlustusleping ennetähtaegselt lõpetada kindlustustingimustes ja/või võlaõigusseaduses ettenähtud alustel.</t>
  </si>
  <si>
    <t>Kui kindlustusvõtja ei ole kindlustusandja tegevusega rahul, on tal õigus pöörduda Finantsinspektsiooni aadressil Sakala 4, 15030 Tallinn.</t>
  </si>
  <si>
    <t>Sooviavalduse esitaja kinnitab, et:</t>
  </si>
  <si>
    <t>- kõik sooviavalduses esitatud andmed on tõesed ja täielikud;</t>
  </si>
  <si>
    <t>- ta on teadlik sellest, et teatamiskohustuse rikkumise korral on kindlustusandjal õigus kindlustushüvitist vähendada või selle väljamaksmisest keelduda;</t>
  </si>
  <si>
    <t>- ta on nõus sellega, et kindlustusandja töötleb käesolevas sooviavalduses toodud isikuandmeid lepingu täitmise eesmärgil;</t>
  </si>
  <si>
    <t>- ta on tutvunud kindlustuslepingute üldtingimustega ja väikelaevakindlustuse tingimustega ning soovib sõlmida kindlustuslepingu nende tingimuste järgi. Kindlustusmakse tasumisega kinnitab kindlustusvõtja oma nõustumist kindlustuslepingu tingimustega.</t>
  </si>
  <si>
    <t>Kuupäev</t>
  </si>
  <si>
    <t>Allkiri</t>
  </si>
  <si>
    <t>Danske Bank AS Eesti filiaal</t>
  </si>
  <si>
    <t>Narva mnt 11, 15015  Tallinn</t>
  </si>
  <si>
    <t>SEB Liising AS</t>
  </si>
  <si>
    <t>Tornimäe 2, 15010  Tallinn</t>
  </si>
  <si>
    <t>Swedbank Liising AS</t>
  </si>
  <si>
    <t>Liivalaia 12, 15039  Tallinn</t>
  </si>
  <si>
    <t>Nordea Finance Estonia AS</t>
  </si>
  <si>
    <t>Liivalaia 45, 10145  Tallinn</t>
  </si>
  <si>
    <t>SIA UniCredit Leasing Eesti filiaal</t>
  </si>
  <si>
    <t>Liivalaia 13 Tallinn 10118</t>
  </si>
  <si>
    <t>Vali väikelaeva tüüp</t>
  </si>
  <si>
    <t>I</t>
  </si>
  <si>
    <t>Mootorpaat rippmootoriga</t>
  </si>
  <si>
    <t>II</t>
  </si>
  <si>
    <t>Mootorpaat sisemootoriga</t>
  </si>
  <si>
    <t>III</t>
  </si>
  <si>
    <t>Purjejaht</t>
  </si>
  <si>
    <t>IV</t>
  </si>
  <si>
    <t>Võistluspaat</t>
  </si>
  <si>
    <t>VII</t>
  </si>
  <si>
    <t>Katamaraan</t>
  </si>
  <si>
    <t>IX</t>
  </si>
  <si>
    <t>Sõudepaat</t>
  </si>
  <si>
    <t>VIII</t>
  </si>
  <si>
    <t>Jääpurjekas</t>
  </si>
  <si>
    <t>Mark, mudel, klass</t>
  </si>
  <si>
    <t>Purjetähis</t>
  </si>
  <si>
    <t>treiler puudub</t>
  </si>
  <si>
    <t>Vali kaitse</t>
  </si>
  <si>
    <t>Laiendatud kaitse</t>
  </si>
  <si>
    <t>Piiratud kaitse</t>
  </si>
  <si>
    <t>kestab 12 kuud alates</t>
  </si>
  <si>
    <t>Vali vastus</t>
  </si>
  <si>
    <t>Soovin lisaks</t>
  </si>
  <si>
    <t>Ei soovi lisaks</t>
  </si>
  <si>
    <t>veesõiduki valdaja vastutuskindlustust</t>
  </si>
  <si>
    <t>Läänemeri, Eesti siseveed ja territoorium</t>
  </si>
  <si>
    <t>Kas väikelaev on ainult era- või ka ärikasutuses?</t>
  </si>
  <si>
    <t xml:space="preserve">Ainult erakasutus ilma tasuliste sõitudeta </t>
  </si>
  <si>
    <t>Tasulised sõidud ainult koos kindlustusvõtja esindajaga</t>
  </si>
  <si>
    <t>Väikelaeva renditakse välja kindlustusvõtja esindajata</t>
  </si>
  <si>
    <t>täpsusta, kirjelda</t>
  </si>
  <si>
    <t>Lisavarustuse tabeli summa on suurem kui lisavarustus kokku.</t>
  </si>
  <si>
    <t>Isiku- või registrikood on puudu!</t>
  </si>
  <si>
    <t>Väikelaeva tüüp on valimata!</t>
  </si>
  <si>
    <t>Palun kirjuta väikelaeva mark, mudel!</t>
  </si>
  <si>
    <t>Palun lisa väikelaeva ehitusaasta!</t>
  </si>
  <si>
    <t>Palun kirjuta väikelaeva kindlustussumma!</t>
  </si>
  <si>
    <r>
      <t>LISAVARUSTUSE NIMEKIRI</t>
    </r>
    <r>
      <rPr>
        <sz val="8"/>
        <rFont val="Arial"/>
        <family val="0"/>
      </rPr>
      <t xml:space="preserve"> (lisavarustus, navigatsiooniseadmed ja päästevahendid väärtusega üle </t>
    </r>
    <r>
      <rPr>
        <b/>
        <sz val="8"/>
        <rFont val="Arial"/>
        <family val="0"/>
      </rPr>
      <t>300 €</t>
    </r>
    <r>
      <rPr>
        <sz val="8"/>
        <rFont val="Arial"/>
        <family val="0"/>
      </rPr>
      <t>)</t>
    </r>
  </si>
  <si>
    <t>Käesoleva sooviavalduse täitmine ei kohusta kindlustuslepingut sõlmima. Kindlustuslepingu sõlmimisel saab sooviavaldusest lepingu lahutamatu osa. Olen teadlik, et kui esitan puudulikke või valeandmeid, siis on kindlustusandjal õigus kindlustushüvitist vähendada või selle väljamaksmisest keelduda.</t>
  </si>
  <si>
    <t>Kindlustuslepingu sõlmimise sooviavaldus. Väikelaevakindlustus AN.0916.13</t>
  </si>
  <si>
    <t>Veskiposti 2/1, 10138 Tallinn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</si>
</sst>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F800]dddd\,\ mmmm\ dd\,\ yyyy"/>
    <numFmt numFmtId="167" formatCode="#,##0\ [$EUR]"/>
    <numFmt numFmtId="168" formatCode="#,##0\ &quot;€&quot;"/>
    <numFmt numFmtId="169" formatCode="_(* #,##0.00_);_(* \(#,##0.00\);_(* &quot;-&quot;??_);_(@_)"/>
    <numFmt numFmtId="170" formatCode="[$-809]dd\ mmmm\ yyyy;@"/>
    <numFmt numFmtId="171" formatCode="[$-425]d/\ mmmm\ yyyy&quot;. a.&quot;;@"/>
    <numFmt numFmtId="172" formatCode="#,##0\ [$EEK]"/>
    <numFmt numFmtId="173" formatCode="0.000%"/>
    <numFmt numFmtId="174" formatCode="#,##0\ _€"/>
    <numFmt numFmtId="175" formatCode="#,##0\ &quot;kr&quot;;[Red]\-#,##0\ &quot;kr&quot;"/>
    <numFmt numFmtId="176" formatCode="_-* #,##0\ &quot;kr&quot;_-;\-* #,##0\ &quot;kr&quot;_-;_-* &quot;-&quot;\ &quot;kr&quot;_-;_-@_-"/>
    <numFmt numFmtId="177" formatCode="_-* #,##0.00\ &quot;kr&quot;_-;\-* #,##0.00\ &quot;kr&quot;_-;_-* &quot;-&quot;??\ &quot;kr&quot;_-;_-@_-"/>
    <numFmt numFmtId="178" formatCode="_-* #,##0.00\ _k_r_-;\-* #,##0.00\ _k_r_-;_-* &quot;-&quot;??\ _k_r_-;_-@_-"/>
    <numFmt numFmtId="179" formatCode="_-* #,##0.000\ _k_r_-;\-* #,##0.000\ _k_r_-;_-* &quot;-&quot;??\ _k_r_-;_-@_-"/>
    <numFmt numFmtId="180" formatCode="_-* #,##0.0\ _k_r_-;\-* #,##0.0\ _k_r_-;_-* &quot;-&quot;??\ _k_r_-;_-@_-"/>
    <numFmt numFmtId="181" formatCode="_-* #,##0\ _k_r_-;\-* #,##0\ _k_r_-;_-* &quot;-&quot;??\ _k_r_-;_-@_-"/>
    <numFmt numFmtId="182" formatCode="#,##0\ &quot;kr&quot;"/>
    <numFmt numFmtId="183" formatCode="_(* #,##0_);_(* \(#,##0\);_(* &quot;-&quot;??_);_(@_)"/>
    <numFmt numFmtId="184" formatCode="0.000"/>
    <numFmt numFmtId="185" formatCode="_-* #,##0\ &quot;kr&quot;_-;\-* #,##0\ &quot;kr&quot;_-;_-* &quot;-&quot;??\ &quot;kr&quot;_-;_-@_-"/>
    <numFmt numFmtId="186" formatCode="_-* #,##0\ _€_-;\-* #,##0\ _€_-;_-* &quot;-&quot;??\ _€_-;_-@_-"/>
    <numFmt numFmtId="187" formatCode="#,##0\ _k_r"/>
    <numFmt numFmtId="188" formatCode="#,##0.00\ &quot;€&quot;"/>
    <numFmt numFmtId="189" formatCode="[$-425]d\.\ mmmm\ yyyy&quot;. a.&quot;"/>
    <numFmt numFmtId="190" formatCode="[$-425]d/\ mmmm\ yyyy&quot;. a.&quot;"/>
    <numFmt numFmtId="191" formatCode="&quot;Yes&quot;;&quot;Yes&quot;;&quot;No&quot;"/>
    <numFmt numFmtId="192" formatCode="&quot;True&quot;;&quot;True&quot;;&quot;False&quot;"/>
    <numFmt numFmtId="193" formatCode="&quot;On&quot;;&quot;On&quot;;&quot;Off&quot;"/>
    <numFmt numFmtId="194" formatCode="[$€-2]\ #,##0.00_);[Red]\([$€-2]\ #,##0.00\)"/>
    <numFmt numFmtId="195" formatCode="#,##0.000\ &quot;€&quot;"/>
    <numFmt numFmtId="196" formatCode="#,##0.0\ &quot;€&quot;"/>
    <numFmt numFmtId="197" formatCode="0.0000%"/>
    <numFmt numFmtId="198" formatCode="0.0%"/>
    <numFmt numFmtId="199" formatCode="#,##0.0"/>
    <numFmt numFmtId="200" formatCode="[$-809]d\ mmmm\ yyyy;@"/>
    <numFmt numFmtId="201" formatCode="dd/mm/yyyy;@"/>
    <numFmt numFmtId="202" formatCode="[$-425]dddd\,\ d/\ mmmm\ yyyy;@"/>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0"/>
    </font>
    <font>
      <sz val="14"/>
      <name val="Arial"/>
      <family val="2"/>
    </font>
    <font>
      <b/>
      <sz val="8"/>
      <name val="Arial"/>
      <family val="0"/>
    </font>
    <font>
      <u val="single"/>
      <sz val="8"/>
      <name val="Arial"/>
      <family val="0"/>
    </font>
    <font>
      <sz val="8"/>
      <color indexed="10"/>
      <name val="Arial"/>
      <family val="0"/>
    </font>
    <font>
      <sz val="7"/>
      <name val="Arial"/>
      <family val="0"/>
    </font>
    <font>
      <sz val="8"/>
      <color indexed="8"/>
      <name val="Arial"/>
      <family val="0"/>
    </font>
    <font>
      <sz val="8"/>
      <name val="Tahoma"/>
      <family val="0"/>
    </font>
    <font>
      <sz val="8"/>
      <name val="Wingdings"/>
      <family val="0"/>
    </font>
    <font>
      <sz val="8"/>
      <name val="Segoe U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27">
    <xf numFmtId="0" fontId="0" fillId="0" borderId="0" xfId="0" applyAlignment="1">
      <alignment/>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Fill="1" applyAlignment="1" applyProtection="1">
      <alignment horizontal="lef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21" fillId="0" borderId="10" xfId="0" applyFont="1" applyFill="1" applyBorder="1" applyAlignment="1" applyProtection="1">
      <alignment horizontal="left" vertical="center" wrapText="1"/>
      <protection/>
    </xf>
    <xf numFmtId="2" fontId="21" fillId="0" borderId="0" xfId="0" applyNumberFormat="1" applyFont="1" applyFill="1" applyBorder="1" applyAlignment="1" applyProtection="1">
      <alignment vertical="center"/>
      <protection/>
    </xf>
    <xf numFmtId="0" fontId="21" fillId="0" borderId="0" xfId="0" applyFont="1" applyAlignment="1" applyProtection="1">
      <alignment vertical="center"/>
      <protection/>
    </xf>
    <xf numFmtId="2" fontId="21" fillId="0" borderId="0" xfId="0" applyNumberFormat="1" applyFont="1" applyAlignment="1" applyProtection="1">
      <alignment horizontal="left" vertical="center"/>
      <protection/>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wrapText="1"/>
      <protection/>
    </xf>
    <xf numFmtId="0" fontId="21" fillId="24" borderId="10" xfId="0" applyFont="1" applyFill="1" applyBorder="1" applyAlignment="1" applyProtection="1">
      <alignment horizontal="left" vertical="center" wrapText="1"/>
      <protection locked="0"/>
    </xf>
    <xf numFmtId="0" fontId="21" fillId="24" borderId="11" xfId="0" applyFont="1" applyFill="1" applyBorder="1" applyAlignment="1" applyProtection="1">
      <alignment horizontal="left" vertical="center" wrapText="1"/>
      <protection locked="0"/>
    </xf>
    <xf numFmtId="0" fontId="21" fillId="0" borderId="10" xfId="0" applyFont="1" applyFill="1" applyBorder="1" applyAlignment="1" applyProtection="1">
      <alignment vertical="center"/>
      <protection/>
    </xf>
    <xf numFmtId="2" fontId="21" fillId="0" borderId="0" xfId="0" applyNumberFormat="1" applyFont="1" applyFill="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0" xfId="0" applyFont="1" applyFill="1" applyBorder="1" applyAlignment="1" applyProtection="1">
      <alignment vertical="center" wrapText="1"/>
      <protection/>
    </xf>
    <xf numFmtId="0" fontId="21" fillId="0" borderId="10" xfId="0" applyFont="1" applyFill="1" applyBorder="1" applyAlignment="1" applyProtection="1">
      <alignment vertical="center" wrapText="1"/>
      <protection/>
    </xf>
    <xf numFmtId="0" fontId="21" fillId="0" borderId="10" xfId="0" applyFont="1" applyFill="1" applyBorder="1" applyAlignment="1" applyProtection="1">
      <alignment horizontal="right" vertical="center" wrapText="1"/>
      <protection/>
    </xf>
    <xf numFmtId="0" fontId="21" fillId="0" borderId="0" xfId="0" applyFont="1" applyFill="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4" fillId="0" borderId="0" xfId="0" applyFont="1" applyBorder="1" applyAlignment="1" applyProtection="1">
      <alignment horizontal="left" vertical="center"/>
      <protection/>
    </xf>
    <xf numFmtId="0" fontId="24" fillId="0" borderId="0" xfId="0" applyFont="1" applyFill="1" applyAlignment="1" applyProtection="1">
      <alignment vertical="center"/>
      <protection/>
    </xf>
    <xf numFmtId="0" fontId="21" fillId="0" borderId="0" xfId="0" applyFont="1" applyBorder="1" applyAlignment="1" applyProtection="1">
      <alignment horizontal="left" vertical="top"/>
      <protection/>
    </xf>
    <xf numFmtId="0" fontId="21" fillId="0" borderId="0" xfId="0" applyFont="1" applyBorder="1" applyAlignment="1" applyProtection="1">
      <alignment vertical="center"/>
      <protection/>
    </xf>
    <xf numFmtId="0" fontId="26" fillId="0" borderId="0" xfId="0" applyFont="1" applyFill="1" applyBorder="1" applyAlignment="1" applyProtection="1">
      <alignment horizontal="left" vertical="center"/>
      <protection/>
    </xf>
    <xf numFmtId="2" fontId="21" fillId="24" borderId="10" xfId="0" applyNumberFormat="1"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protection/>
    </xf>
    <xf numFmtId="199" fontId="21" fillId="0" borderId="0" xfId="0" applyNumberFormat="1" applyFont="1" applyFill="1" applyBorder="1" applyAlignment="1" applyProtection="1">
      <alignment horizontal="center" vertical="center"/>
      <protection/>
    </xf>
    <xf numFmtId="0" fontId="21" fillId="0" borderId="0" xfId="0" applyFont="1" applyFill="1" applyBorder="1" applyAlignment="1">
      <alignment horizontal="left" vertical="top"/>
    </xf>
    <xf numFmtId="0" fontId="21" fillId="0" borderId="0" xfId="0" applyFont="1" applyFill="1" applyBorder="1" applyAlignment="1" applyProtection="1">
      <alignment vertical="center" wrapText="1"/>
      <protection/>
    </xf>
    <xf numFmtId="0" fontId="21" fillId="24" borderId="11"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wrapText="1"/>
      <protection/>
    </xf>
    <xf numFmtId="0" fontId="21" fillId="0" borderId="0" xfId="0" applyFont="1" applyBorder="1" applyAlignment="1" applyProtection="1">
      <alignment vertical="center"/>
      <protection/>
    </xf>
    <xf numFmtId="0" fontId="21" fillId="0" borderId="10" xfId="0" applyFont="1" applyFill="1" applyBorder="1" applyAlignment="1" applyProtection="1">
      <alignment horizontal="right" vertical="center"/>
      <protection/>
    </xf>
    <xf numFmtId="168" fontId="24" fillId="24" borderId="10" xfId="0" applyNumberFormat="1" applyFont="1" applyFill="1" applyBorder="1" applyAlignment="1" applyProtection="1">
      <alignment horizontal="right" vertical="center" wrapText="1"/>
      <protection locked="0"/>
    </xf>
    <xf numFmtId="168" fontId="21" fillId="0" borderId="0" xfId="0" applyNumberFormat="1" applyFont="1" applyFill="1" applyBorder="1" applyAlignment="1" applyProtection="1">
      <alignment horizontal="right" vertical="center" wrapText="1"/>
      <protection/>
    </xf>
    <xf numFmtId="9" fontId="21" fillId="0" borderId="0" xfId="61" applyFont="1" applyFill="1" applyBorder="1" applyAlignment="1" applyProtection="1">
      <alignment horizontal="left" vertical="center" wrapText="1"/>
      <protection/>
    </xf>
    <xf numFmtId="168" fontId="21" fillId="24" borderId="10" xfId="0" applyNumberFormat="1" applyFont="1" applyFill="1" applyBorder="1" applyAlignment="1" applyProtection="1">
      <alignment horizontal="right" vertical="center" wrapText="1"/>
      <protection locked="0"/>
    </xf>
    <xf numFmtId="0" fontId="21" fillId="0" borderId="0" xfId="0" applyFont="1" applyBorder="1" applyAlignment="1" applyProtection="1">
      <alignment horizontal="right" vertical="center"/>
      <protection/>
    </xf>
    <xf numFmtId="168" fontId="21" fillId="0" borderId="0" xfId="0" applyNumberFormat="1" applyFont="1" applyBorder="1" applyAlignment="1" applyProtection="1">
      <alignment horizontal="center" vertical="center"/>
      <protection/>
    </xf>
    <xf numFmtId="168" fontId="21" fillId="24" borderId="11" xfId="0" applyNumberFormat="1" applyFont="1" applyFill="1" applyBorder="1" applyAlignment="1" applyProtection="1">
      <alignment horizontal="right" vertical="center" wrapText="1"/>
      <protection locked="0"/>
    </xf>
    <xf numFmtId="0" fontId="26" fillId="0" borderId="0" xfId="0" applyFont="1" applyAlignment="1" applyProtection="1">
      <alignment horizontal="left" vertical="center"/>
      <protection/>
    </xf>
    <xf numFmtId="168" fontId="21" fillId="0" borderId="10" xfId="0" applyNumberFormat="1" applyFont="1" applyFill="1" applyBorder="1" applyAlignment="1" applyProtection="1">
      <alignment horizontal="right" vertical="center" wrapText="1"/>
      <protection/>
    </xf>
    <xf numFmtId="9" fontId="21" fillId="0" borderId="10" xfId="61" applyFont="1" applyFill="1" applyBorder="1" applyAlignment="1" applyProtection="1">
      <alignment horizontal="left" vertical="center" wrapText="1"/>
      <protection/>
    </xf>
    <xf numFmtId="0" fontId="26" fillId="0" borderId="0" xfId="0" applyFont="1" applyFill="1" applyAlignment="1" applyProtection="1">
      <alignment horizontal="left" vertical="center"/>
      <protection/>
    </xf>
    <xf numFmtId="0" fontId="21" fillId="0" borderId="0" xfId="0" applyFont="1" applyFill="1" applyBorder="1" applyAlignment="1" applyProtection="1">
      <alignment horizontal="left" vertical="center"/>
      <protection/>
    </xf>
    <xf numFmtId="16" fontId="21" fillId="0" borderId="12" xfId="0" applyNumberFormat="1" applyFont="1" applyFill="1" applyBorder="1" applyAlignment="1" applyProtection="1">
      <alignment horizontal="right" vertical="center" wrapText="1"/>
      <protection/>
    </xf>
    <xf numFmtId="16" fontId="21" fillId="0" borderId="12" xfId="0" applyNumberFormat="1" applyFont="1" applyFill="1" applyBorder="1" applyAlignment="1" applyProtection="1">
      <alignment horizontal="left" vertical="center" wrapText="1"/>
      <protection/>
    </xf>
    <xf numFmtId="201" fontId="21" fillId="0" borderId="12" xfId="0" applyNumberFormat="1" applyFont="1" applyFill="1" applyBorder="1" applyAlignment="1" applyProtection="1">
      <alignment horizontal="left" vertical="center"/>
      <protection/>
    </xf>
    <xf numFmtId="171" fontId="21" fillId="24" borderId="11" xfId="0" applyNumberFormat="1" applyFont="1" applyFill="1" applyBorder="1" applyAlignment="1" applyProtection="1">
      <alignment horizontal="left" vertical="center"/>
      <protection locked="0"/>
    </xf>
    <xf numFmtId="186" fontId="21" fillId="0" borderId="0" xfId="42" applyNumberFormat="1" applyFont="1" applyFill="1" applyBorder="1" applyAlignment="1" applyProtection="1">
      <alignment horizontal="right" vertical="center"/>
      <protection/>
    </xf>
    <xf numFmtId="201" fontId="21" fillId="0" borderId="0" xfId="0" applyNumberFormat="1" applyFont="1" applyFill="1" applyBorder="1" applyAlignment="1" applyProtection="1">
      <alignment horizontal="left" vertical="center"/>
      <protection/>
    </xf>
    <xf numFmtId="184"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201" fontId="21" fillId="0" borderId="0" xfId="0" applyNumberFormat="1" applyFont="1" applyFill="1" applyBorder="1" applyAlignment="1" applyProtection="1">
      <alignment vertical="center"/>
      <protection/>
    </xf>
    <xf numFmtId="201" fontId="21" fillId="0" borderId="0" xfId="0" applyNumberFormat="1" applyFont="1" applyFill="1" applyBorder="1" applyAlignment="1" applyProtection="1">
      <alignment horizontal="right" vertical="center"/>
      <protection/>
    </xf>
    <xf numFmtId="16" fontId="21" fillId="0" borderId="0" xfId="0" applyNumberFormat="1" applyFont="1" applyFill="1" applyBorder="1" applyAlignment="1" applyProtection="1">
      <alignment horizontal="right" vertical="center" wrapText="1"/>
      <protection/>
    </xf>
    <xf numFmtId="186" fontId="26" fillId="0" borderId="0" xfId="42" applyNumberFormat="1" applyFont="1" applyFill="1" applyBorder="1" applyAlignment="1" applyProtection="1">
      <alignment horizontal="right" vertical="center"/>
      <protection/>
    </xf>
    <xf numFmtId="184" fontId="21" fillId="0" borderId="0"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left" vertical="center" wrapText="1"/>
      <protection/>
    </xf>
    <xf numFmtId="0" fontId="24" fillId="0" borderId="0" xfId="0" applyFont="1" applyBorder="1" applyAlignment="1" applyProtection="1">
      <alignment vertical="center"/>
      <protection/>
    </xf>
    <xf numFmtId="168" fontId="21" fillId="0" borderId="0" xfId="0" applyNumberFormat="1" applyFont="1" applyBorder="1" applyAlignment="1" applyProtection="1">
      <alignment horizontal="right" vertical="center"/>
      <protection/>
    </xf>
    <xf numFmtId="0" fontId="24" fillId="0" borderId="0" xfId="0" applyFont="1" applyBorder="1" applyAlignment="1" applyProtection="1">
      <alignment horizontal="left" vertical="center"/>
      <protection/>
    </xf>
    <xf numFmtId="168" fontId="21" fillId="0" borderId="0" xfId="0" applyNumberFormat="1" applyFont="1" applyFill="1" applyBorder="1" applyAlignment="1" applyProtection="1">
      <alignment horizontal="right" vertical="center"/>
      <protection/>
    </xf>
    <xf numFmtId="0" fontId="21" fillId="0" borderId="0" xfId="0" applyFont="1" applyFill="1" applyBorder="1" applyAlignment="1" applyProtection="1" quotePrefix="1">
      <alignment horizontal="center" vertical="center"/>
      <protection/>
    </xf>
    <xf numFmtId="0" fontId="21" fillId="0" borderId="0" xfId="0" applyFont="1" applyFill="1" applyBorder="1" applyAlignment="1" applyProtection="1" quotePrefix="1">
      <alignment vertical="center"/>
      <protection/>
    </xf>
    <xf numFmtId="0" fontId="21" fillId="24" borderId="10" xfId="0" applyFont="1" applyFill="1" applyBorder="1" applyAlignment="1" applyProtection="1">
      <alignment vertical="center" wrapText="1"/>
      <protection locked="0"/>
    </xf>
    <xf numFmtId="0" fontId="21" fillId="24" borderId="11" xfId="0" applyFont="1" applyFill="1" applyBorder="1" applyAlignment="1" applyProtection="1">
      <alignment vertical="center" wrapText="1"/>
      <protection locked="0"/>
    </xf>
    <xf numFmtId="0" fontId="21" fillId="0" borderId="10" xfId="0" applyFont="1" applyFill="1" applyBorder="1" applyAlignment="1" applyProtection="1" quotePrefix="1">
      <alignment horizontal="center" vertical="center"/>
      <protection/>
    </xf>
    <xf numFmtId="0" fontId="27" fillId="0" borderId="0" xfId="0" applyFont="1" applyFill="1" applyAlignment="1" applyProtection="1">
      <alignment horizontal="lef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0" fontId="21"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171" fontId="21" fillId="0" borderId="0" xfId="0" applyNumberFormat="1" applyFont="1" applyFill="1" applyBorder="1" applyAlignment="1" applyProtection="1">
      <alignment horizontal="left" vertical="center"/>
      <protection/>
    </xf>
    <xf numFmtId="171" fontId="21" fillId="0" borderId="0" xfId="0" applyNumberFormat="1" applyFont="1" applyFill="1" applyBorder="1" applyAlignment="1" applyProtection="1">
      <alignment vertical="center"/>
      <protection/>
    </xf>
    <xf numFmtId="0" fontId="21" fillId="0" borderId="0" xfId="0" applyFont="1" applyAlignment="1" applyProtection="1">
      <alignment vertical="top"/>
      <protection/>
    </xf>
    <xf numFmtId="0" fontId="21" fillId="0" borderId="0" xfId="0" applyFont="1" applyFill="1" applyBorder="1" applyAlignment="1" applyProtection="1">
      <alignment vertical="top"/>
      <protection/>
    </xf>
    <xf numFmtId="0" fontId="21" fillId="0" borderId="0" xfId="0" applyFont="1" applyFill="1" applyAlignment="1" applyProtection="1">
      <alignment vertical="top"/>
      <protection/>
    </xf>
    <xf numFmtId="0" fontId="21"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Fill="1" applyBorder="1" applyAlignment="1" applyProtection="1">
      <alignment vertical="top" wrapText="1"/>
      <protection/>
    </xf>
    <xf numFmtId="0" fontId="21" fillId="0" borderId="0" xfId="0" applyFont="1" applyFill="1" applyAlignment="1" applyProtection="1">
      <alignment horizontal="left" vertical="top" wrapText="1"/>
      <protection/>
    </xf>
    <xf numFmtId="0" fontId="21" fillId="3"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0" xfId="0" applyFont="1" applyAlignment="1">
      <alignment/>
    </xf>
    <xf numFmtId="0" fontId="21" fillId="0" borderId="0" xfId="0" applyFont="1" applyAlignment="1">
      <alignment horizontal="left"/>
    </xf>
    <xf numFmtId="0" fontId="21" fillId="3" borderId="0" xfId="0" applyFont="1" applyFill="1" applyBorder="1" applyAlignment="1">
      <alignment horizontal="left" vertical="top"/>
    </xf>
    <xf numFmtId="0" fontId="21" fillId="3" borderId="0" xfId="0" applyFont="1" applyFill="1" applyAlignment="1" applyProtection="1">
      <alignment horizontal="left" vertical="top"/>
      <protection/>
    </xf>
    <xf numFmtId="0" fontId="21" fillId="0" borderId="0" xfId="0" applyFont="1" applyFill="1" applyAlignment="1" applyProtection="1">
      <alignment horizontal="righ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horizontal="left" vertical="top"/>
      <protection/>
    </xf>
    <xf numFmtId="0" fontId="21" fillId="0" borderId="0" xfId="0" applyFont="1" applyFill="1" applyAlignment="1" applyProtection="1">
      <alignment vertical="top"/>
      <protection/>
    </xf>
    <xf numFmtId="0" fontId="28" fillId="0" borderId="0" xfId="58" applyFont="1" applyFill="1" applyBorder="1" applyAlignment="1" applyProtection="1">
      <alignment vertical="top"/>
      <protection/>
    </xf>
    <xf numFmtId="0" fontId="28" fillId="0" borderId="0" xfId="58" applyFont="1" applyFill="1" applyBorder="1" applyAlignment="1" applyProtection="1">
      <alignment vertical="top"/>
      <protection/>
    </xf>
    <xf numFmtId="0" fontId="28" fillId="3" borderId="0" xfId="58"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horizontal="right"/>
      <protection/>
    </xf>
    <xf numFmtId="0" fontId="27" fillId="0" borderId="0" xfId="0" applyFont="1" applyBorder="1" applyAlignment="1" applyProtection="1">
      <alignment horizontal="left" vertical="center" wrapText="1" indent="1"/>
      <protection/>
    </xf>
    <xf numFmtId="0" fontId="27" fillId="0" borderId="10" xfId="0" applyFont="1" applyBorder="1" applyAlignment="1" applyProtection="1">
      <alignment horizontal="left" vertical="center" wrapText="1" indent="1"/>
      <protection/>
    </xf>
    <xf numFmtId="0" fontId="21" fillId="24" borderId="1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xf>
    <xf numFmtId="0" fontId="21" fillId="24" borderId="10" xfId="0" applyFont="1" applyFill="1" applyBorder="1" applyAlignment="1" applyProtection="1" quotePrefix="1">
      <alignment horizontal="left" vertical="center"/>
      <protection locked="0"/>
    </xf>
    <xf numFmtId="0" fontId="22" fillId="0" borderId="0" xfId="0" applyFont="1" applyFill="1" applyAlignment="1" applyProtection="1">
      <alignment horizontal="center" vertical="center"/>
      <protection/>
    </xf>
    <xf numFmtId="0" fontId="25" fillId="0" borderId="10" xfId="53"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xf>
    <xf numFmtId="0" fontId="21" fillId="24" borderId="10"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protection/>
    </xf>
    <xf numFmtId="0" fontId="21" fillId="24" borderId="10" xfId="0" applyFont="1" applyFill="1" applyBorder="1" applyAlignment="1" applyProtection="1">
      <alignment vertical="center"/>
      <protection locked="0"/>
    </xf>
    <xf numFmtId="0" fontId="21" fillId="24" borderId="11" xfId="0" applyFont="1" applyFill="1" applyBorder="1" applyAlignment="1" applyProtection="1" quotePrefix="1">
      <alignment horizontal="left" vertical="center"/>
      <protection locked="0"/>
    </xf>
    <xf numFmtId="0" fontId="24" fillId="0" borderId="12" xfId="0" applyFont="1" applyBorder="1" applyAlignment="1" applyProtection="1">
      <alignment horizontal="left" vertical="center"/>
      <protection/>
    </xf>
    <xf numFmtId="0" fontId="21" fillId="24" borderId="11" xfId="0" applyFont="1" applyFill="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24" borderId="1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wrapText="1"/>
      <protection/>
    </xf>
    <xf numFmtId="0" fontId="21" fillId="0" borderId="12" xfId="0" applyFont="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0" xfId="0" applyFont="1" applyBorder="1" applyAlignment="1" applyProtection="1">
      <alignment horizontal="left" vertical="top"/>
      <protection/>
    </xf>
    <xf numFmtId="0" fontId="24" fillId="0" borderId="12" xfId="0"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allaad_Veos_avaldus_arvutistaitmiseks_AAC20021projekt" xfId="57"/>
    <cellStyle name="Normal_81" xfId="58"/>
    <cellStyle name="Note" xfId="59"/>
    <cellStyle name="Output" xfId="60"/>
    <cellStyle name="Percent" xfId="61"/>
    <cellStyle name="Title" xfId="62"/>
    <cellStyle name="Total" xfId="63"/>
    <cellStyle name="Warning Text" xfId="64"/>
  </cellStyles>
  <dxfs count="5">
    <dxf>
      <font>
        <b val="0"/>
        <i/>
      </font>
    </dxf>
    <dxf>
      <font>
        <b val="0"/>
        <i/>
        <color auto="1"/>
      </font>
    </dxf>
    <dxf>
      <font>
        <b val="0"/>
        <i/>
        <color auto="1"/>
      </font>
    </dxf>
    <dxf>
      <font>
        <b/>
        <i/>
        <color indexed="10"/>
      </font>
    </dxf>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BAD4CE"/>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258"/>
  <sheetViews>
    <sheetView showGridLines="0" tabSelected="1" zoomScalePageLayoutView="0" workbookViewId="0" topLeftCell="A1">
      <selection activeCell="F21" sqref="F21"/>
    </sheetView>
  </sheetViews>
  <sheetFormatPr defaultColWidth="9.140625" defaultRowHeight="12.75"/>
  <cols>
    <col min="1" max="1" width="2.140625" style="104" customWidth="1"/>
    <col min="2" max="2" width="7.140625" style="104" customWidth="1"/>
    <col min="3" max="3" width="9.57421875" style="104" customWidth="1"/>
    <col min="4" max="4" width="14.7109375" style="104" customWidth="1"/>
    <col min="5" max="5" width="0.2890625" style="104" customWidth="1"/>
    <col min="6" max="6" width="26.8515625" style="104" customWidth="1"/>
    <col min="7" max="7" width="0.2890625" style="104" customWidth="1"/>
    <col min="8" max="8" width="16.8515625" style="104" customWidth="1"/>
    <col min="9" max="9" width="0.2890625" style="104" customWidth="1"/>
    <col min="10" max="10" width="18.140625" style="104" customWidth="1"/>
    <col min="11" max="11" width="9.140625" style="84" customWidth="1"/>
    <col min="12" max="12" width="15.421875" style="85" customWidth="1"/>
    <col min="13" max="13" width="9.421875" style="85" customWidth="1"/>
    <col min="14" max="14" width="19.00390625" style="85" customWidth="1"/>
    <col min="15" max="15" width="8.7109375" style="85" customWidth="1"/>
    <col min="16" max="16" width="6.8515625" style="85" bestFit="1" customWidth="1"/>
    <col min="17" max="21" width="9.140625" style="85" customWidth="1"/>
    <col min="22" max="16384" width="9.140625" style="104" customWidth="1"/>
  </cols>
  <sheetData>
    <row r="1" spans="11:21" s="1" customFormat="1" ht="11.25">
      <c r="K1" s="2"/>
      <c r="L1" s="3"/>
      <c r="M1" s="3"/>
      <c r="N1" s="3"/>
      <c r="O1" s="3"/>
      <c r="P1" s="3"/>
      <c r="Q1" s="3"/>
      <c r="R1" s="3"/>
      <c r="S1" s="3"/>
      <c r="T1" s="3"/>
      <c r="U1" s="3"/>
    </row>
    <row r="2" spans="2:21" s="6" customFormat="1" ht="18">
      <c r="B2" s="111" t="s">
        <v>0</v>
      </c>
      <c r="C2" s="111"/>
      <c r="D2" s="111"/>
      <c r="E2" s="111"/>
      <c r="F2" s="111"/>
      <c r="G2" s="111"/>
      <c r="H2" s="111"/>
      <c r="I2" s="111"/>
      <c r="J2" s="111"/>
      <c r="K2" s="2"/>
      <c r="L2" s="4"/>
      <c r="M2" s="4"/>
      <c r="N2" s="5"/>
      <c r="O2" s="5"/>
      <c r="P2" s="5"/>
      <c r="Q2" s="5"/>
      <c r="R2" s="5"/>
      <c r="S2" s="5"/>
      <c r="T2" s="5"/>
      <c r="U2" s="5"/>
    </row>
    <row r="3" spans="2:21" s="6" customFormat="1" ht="18">
      <c r="B3" s="111" t="s">
        <v>1</v>
      </c>
      <c r="C3" s="111"/>
      <c r="D3" s="111"/>
      <c r="E3" s="111"/>
      <c r="F3" s="111"/>
      <c r="G3" s="111"/>
      <c r="H3" s="111"/>
      <c r="I3" s="111"/>
      <c r="J3" s="111"/>
      <c r="K3" s="2"/>
      <c r="L3" s="4"/>
      <c r="M3" s="4"/>
      <c r="N3" s="5"/>
      <c r="O3" s="5"/>
      <c r="P3" s="5"/>
      <c r="Q3" s="5"/>
      <c r="R3" s="5"/>
      <c r="S3" s="5"/>
      <c r="T3" s="5"/>
      <c r="U3" s="5"/>
    </row>
    <row r="4" spans="2:16" s="9" customFormat="1" ht="34.5" customHeight="1">
      <c r="B4" s="113" t="s">
        <v>105</v>
      </c>
      <c r="C4" s="113"/>
      <c r="D4" s="113"/>
      <c r="E4" s="113"/>
      <c r="F4" s="113"/>
      <c r="G4" s="113"/>
      <c r="H4" s="113"/>
      <c r="I4" s="113"/>
      <c r="J4" s="113"/>
      <c r="K4" s="2"/>
      <c r="L4" s="8"/>
      <c r="M4" s="8"/>
      <c r="O4" s="10"/>
      <c r="P4" s="10"/>
    </row>
    <row r="5" spans="2:21" s="1" customFormat="1" ht="11.25" customHeight="1">
      <c r="B5" s="115" t="s">
        <v>2</v>
      </c>
      <c r="C5" s="115"/>
      <c r="D5" s="115"/>
      <c r="E5" s="115"/>
      <c r="F5" s="115"/>
      <c r="G5" s="115"/>
      <c r="H5" s="115"/>
      <c r="I5" s="115"/>
      <c r="J5" s="115"/>
      <c r="K5" s="2"/>
      <c r="L5" s="11"/>
      <c r="M5" s="11"/>
      <c r="N5" s="3"/>
      <c r="O5" s="12"/>
      <c r="P5" s="12"/>
      <c r="Q5" s="3"/>
      <c r="R5" s="3"/>
      <c r="S5" s="3"/>
      <c r="T5" s="3"/>
      <c r="U5" s="3"/>
    </row>
    <row r="6" spans="2:21" s="1" customFormat="1" ht="22.5">
      <c r="B6" s="13" t="s">
        <v>3</v>
      </c>
      <c r="C6" s="114"/>
      <c r="D6" s="114"/>
      <c r="E6" s="114"/>
      <c r="F6" s="114"/>
      <c r="G6" s="13"/>
      <c r="H6" s="13" t="s">
        <v>4</v>
      </c>
      <c r="I6" s="13"/>
      <c r="J6" s="14"/>
      <c r="K6" s="2"/>
      <c r="L6" s="11"/>
      <c r="M6" s="11"/>
      <c r="N6" s="3"/>
      <c r="O6" s="12"/>
      <c r="P6" s="12"/>
      <c r="Q6" s="3"/>
      <c r="R6" s="3"/>
      <c r="S6" s="3"/>
      <c r="T6" s="3"/>
      <c r="U6" s="3"/>
    </row>
    <row r="7" spans="2:21" s="1" customFormat="1" ht="22.5">
      <c r="B7" s="13" t="s">
        <v>5</v>
      </c>
      <c r="C7" s="114"/>
      <c r="D7" s="114"/>
      <c r="E7" s="114"/>
      <c r="F7" s="114"/>
      <c r="G7" s="114"/>
      <c r="H7" s="114"/>
      <c r="I7" s="114"/>
      <c r="J7" s="114"/>
      <c r="K7" s="2"/>
      <c r="L7" s="11"/>
      <c r="M7" s="11"/>
      <c r="N7" s="3"/>
      <c r="O7" s="12"/>
      <c r="P7" s="12"/>
      <c r="Q7" s="3"/>
      <c r="R7" s="3"/>
      <c r="S7" s="3"/>
      <c r="T7" s="3"/>
      <c r="U7" s="3"/>
    </row>
    <row r="8" spans="2:21" s="1" customFormat="1" ht="11.25">
      <c r="B8" s="13" t="s">
        <v>6</v>
      </c>
      <c r="C8" s="108"/>
      <c r="D8" s="108"/>
      <c r="E8" s="108"/>
      <c r="F8" s="108"/>
      <c r="G8" s="13"/>
      <c r="H8" s="13" t="s">
        <v>7</v>
      </c>
      <c r="I8" s="13"/>
      <c r="J8" s="14"/>
      <c r="K8" s="2"/>
      <c r="L8" s="12"/>
      <c r="M8" s="12"/>
      <c r="N8" s="3"/>
      <c r="O8" s="12"/>
      <c r="P8" s="12"/>
      <c r="Q8" s="3"/>
      <c r="R8" s="3"/>
      <c r="S8" s="3"/>
      <c r="T8" s="3"/>
      <c r="U8" s="3"/>
    </row>
    <row r="9" spans="3:21" s="2" customFormat="1" ht="1.5" customHeight="1">
      <c r="C9" s="112"/>
      <c r="D9" s="113"/>
      <c r="E9" s="113"/>
      <c r="F9" s="113"/>
      <c r="G9" s="7"/>
      <c r="H9" s="16"/>
      <c r="I9" s="16"/>
      <c r="J9" s="7"/>
      <c r="L9" s="8"/>
      <c r="M9" s="8"/>
      <c r="N9" s="4"/>
      <c r="O9" s="17"/>
      <c r="P9" s="17"/>
      <c r="Q9" s="4"/>
      <c r="R9" s="4"/>
      <c r="S9" s="4"/>
      <c r="T9" s="4"/>
      <c r="U9" s="4"/>
    </row>
    <row r="10" spans="2:21" s="1" customFormat="1" ht="11.25" customHeight="1">
      <c r="B10" s="115" t="s">
        <v>8</v>
      </c>
      <c r="C10" s="115"/>
      <c r="D10" s="115"/>
      <c r="E10" s="115"/>
      <c r="F10" s="115"/>
      <c r="G10" s="115"/>
      <c r="H10" s="115"/>
      <c r="I10" s="115"/>
      <c r="J10" s="115"/>
      <c r="K10" s="2"/>
      <c r="L10" s="12"/>
      <c r="M10" s="12"/>
      <c r="N10" s="18"/>
      <c r="O10" s="18"/>
      <c r="P10" s="18"/>
      <c r="Q10" s="3"/>
      <c r="R10" s="3"/>
      <c r="S10" s="3"/>
      <c r="T10" s="3"/>
      <c r="U10" s="3"/>
    </row>
    <row r="11" spans="2:21" s="1" customFormat="1" ht="22.5">
      <c r="B11" s="13" t="s">
        <v>3</v>
      </c>
      <c r="C11" s="114"/>
      <c r="D11" s="114"/>
      <c r="E11" s="114"/>
      <c r="F11" s="114"/>
      <c r="G11" s="13"/>
      <c r="H11" s="13" t="s">
        <v>9</v>
      </c>
      <c r="I11" s="13"/>
      <c r="J11" s="14">
        <f>IF(C11=0,"",VLOOKUP(C11,L82:M86,2,FALSE))</f>
      </c>
      <c r="K11" s="2"/>
      <c r="L11" s="12"/>
      <c r="M11" s="3"/>
      <c r="N11" s="19"/>
      <c r="O11" s="19"/>
      <c r="P11" s="19"/>
      <c r="Q11" s="3"/>
      <c r="R11" s="3"/>
      <c r="S11" s="3"/>
      <c r="T11" s="3"/>
      <c r="U11" s="3"/>
    </row>
    <row r="12" spans="2:21" s="2" customFormat="1" ht="1.5" customHeight="1">
      <c r="B12" s="20"/>
      <c r="C12" s="7"/>
      <c r="D12" s="7"/>
      <c r="E12" s="7"/>
      <c r="F12" s="7"/>
      <c r="G12" s="7"/>
      <c r="H12" s="21"/>
      <c r="I12" s="21"/>
      <c r="J12" s="7"/>
      <c r="L12" s="13"/>
      <c r="M12" s="13"/>
      <c r="N12" s="22"/>
      <c r="O12" s="22"/>
      <c r="P12" s="22"/>
      <c r="Q12" s="4"/>
      <c r="R12" s="4"/>
      <c r="S12" s="4"/>
      <c r="T12" s="4"/>
      <c r="U12" s="4"/>
    </row>
    <row r="13" spans="2:21" s="9" customFormat="1" ht="21" customHeight="1">
      <c r="B13" s="126" t="s">
        <v>10</v>
      </c>
      <c r="C13" s="115"/>
      <c r="D13" s="115"/>
      <c r="E13" s="115"/>
      <c r="F13" s="115"/>
      <c r="G13" s="115"/>
      <c r="H13" s="115"/>
      <c r="I13" s="115"/>
      <c r="J13" s="115"/>
      <c r="K13" s="2"/>
      <c r="L13" s="12"/>
      <c r="M13" s="12"/>
      <c r="N13" s="23"/>
      <c r="O13" s="23"/>
      <c r="P13" s="23"/>
      <c r="Q13" s="24"/>
      <c r="R13" s="24"/>
      <c r="S13" s="24"/>
      <c r="T13" s="24"/>
      <c r="U13" s="24"/>
    </row>
    <row r="14" spans="2:21" s="9" customFormat="1" ht="11.25">
      <c r="B14" s="11" t="s">
        <v>5</v>
      </c>
      <c r="C14" s="124" t="s">
        <v>107</v>
      </c>
      <c r="D14" s="124"/>
      <c r="E14" s="124"/>
      <c r="F14" s="124"/>
      <c r="G14" s="12"/>
      <c r="H14" s="12" t="s">
        <v>11</v>
      </c>
      <c r="I14" s="12"/>
      <c r="J14" s="12">
        <v>10017013</v>
      </c>
      <c r="K14" s="2"/>
      <c r="L14" s="4"/>
      <c r="M14" s="4"/>
      <c r="N14" s="25"/>
      <c r="O14" s="23"/>
      <c r="P14" s="23"/>
      <c r="Q14" s="24"/>
      <c r="R14" s="24"/>
      <c r="S14" s="24"/>
      <c r="T14" s="24"/>
      <c r="U14" s="24"/>
    </row>
    <row r="15" spans="2:21" s="9" customFormat="1" ht="11.25">
      <c r="B15" s="11" t="s">
        <v>7</v>
      </c>
      <c r="C15" s="124" t="s">
        <v>12</v>
      </c>
      <c r="D15" s="124"/>
      <c r="E15" s="124"/>
      <c r="F15" s="124"/>
      <c r="G15" s="12"/>
      <c r="H15" s="12" t="s">
        <v>6</v>
      </c>
      <c r="I15" s="12"/>
      <c r="J15" s="12" t="s">
        <v>13</v>
      </c>
      <c r="K15" s="2"/>
      <c r="L15" s="26"/>
      <c r="M15" s="2"/>
      <c r="R15" s="24"/>
      <c r="S15" s="24"/>
      <c r="T15" s="24"/>
      <c r="U15" s="24"/>
    </row>
    <row r="16" spans="2:21" s="1" customFormat="1" ht="11.25">
      <c r="B16" s="115" t="s">
        <v>14</v>
      </c>
      <c r="C16" s="115"/>
      <c r="D16" s="115"/>
      <c r="E16" s="115"/>
      <c r="F16" s="115"/>
      <c r="G16" s="115"/>
      <c r="H16" s="115"/>
      <c r="I16" s="115"/>
      <c r="J16" s="115"/>
      <c r="K16" s="2"/>
      <c r="L16" s="4"/>
      <c r="M16" s="4"/>
      <c r="N16" s="18"/>
      <c r="O16" s="18"/>
      <c r="P16" s="18"/>
      <c r="Q16" s="3"/>
      <c r="R16" s="3"/>
      <c r="S16" s="3"/>
      <c r="T16" s="3"/>
      <c r="U16" s="3"/>
    </row>
    <row r="17" spans="2:21" s="28" customFormat="1" ht="12.75" customHeight="1">
      <c r="B17" s="125" t="s">
        <v>15</v>
      </c>
      <c r="C17" s="125"/>
      <c r="D17" s="12" t="s">
        <v>16</v>
      </c>
      <c r="E17" s="12"/>
      <c r="F17" s="14" t="str">
        <f>L88</f>
        <v>Vali väikelaeva tüüp</v>
      </c>
      <c r="G17" s="12"/>
      <c r="H17" s="13" t="str">
        <f>IF(F17=L92,L97,IF(F17=L94,L97,L98))</f>
        <v>Mark, mudel</v>
      </c>
      <c r="I17" s="13"/>
      <c r="J17" s="14"/>
      <c r="K17" s="11"/>
      <c r="L17" s="12"/>
      <c r="M17" s="12"/>
      <c r="N17" s="11"/>
      <c r="O17" s="12"/>
      <c r="P17" s="12"/>
      <c r="Q17" s="18"/>
      <c r="R17" s="18"/>
      <c r="S17" s="18"/>
      <c r="T17" s="18"/>
      <c r="U17" s="18"/>
    </row>
    <row r="18" spans="2:21" s="28" customFormat="1" ht="12.75" customHeight="1">
      <c r="B18" s="125"/>
      <c r="C18" s="125"/>
      <c r="D18" s="13" t="s">
        <v>17</v>
      </c>
      <c r="E18" s="13"/>
      <c r="F18" s="14"/>
      <c r="G18" s="13"/>
      <c r="H18" s="13" t="s">
        <v>18</v>
      </c>
      <c r="I18" s="13"/>
      <c r="J18" s="14"/>
      <c r="K18" s="11"/>
      <c r="L18" s="29">
        <f ca="1">IF(J18=0,"",IF(YEAR(TODAY())-J18&gt;29,"("&amp;YEAR(TODAY())-J18&amp;" aastat vana)",""))</f>
      </c>
      <c r="M18" s="12"/>
      <c r="N18" s="18"/>
      <c r="O18" s="18"/>
      <c r="P18" s="18"/>
      <c r="Q18" s="18"/>
      <c r="R18" s="18"/>
      <c r="S18" s="18"/>
      <c r="T18" s="18"/>
      <c r="U18" s="18"/>
    </row>
    <row r="19" spans="2:21" s="28" customFormat="1" ht="12.75" customHeight="1">
      <c r="B19" s="125"/>
      <c r="C19" s="125"/>
      <c r="D19" s="12" t="s">
        <v>19</v>
      </c>
      <c r="E19" s="12"/>
      <c r="F19" s="14"/>
      <c r="G19" s="13"/>
      <c r="H19" s="12" t="s">
        <v>20</v>
      </c>
      <c r="I19" s="12"/>
      <c r="J19" s="30"/>
      <c r="K19" s="11"/>
      <c r="L19" s="12">
        <f>IF(J19=0,"","(see on  "&amp;ROUND(J19*3.281,0)&amp;"  jalga)")</f>
      </c>
      <c r="M19" s="12"/>
      <c r="N19" s="18"/>
      <c r="O19" s="18"/>
      <c r="P19" s="18"/>
      <c r="Q19" s="18"/>
      <c r="R19" s="18"/>
      <c r="S19" s="18"/>
      <c r="T19" s="18"/>
      <c r="U19" s="18"/>
    </row>
    <row r="20" spans="2:21" s="1" customFormat="1" ht="12.75" customHeight="1">
      <c r="B20" s="125"/>
      <c r="C20" s="125"/>
      <c r="D20" s="13" t="s">
        <v>21</v>
      </c>
      <c r="E20" s="13"/>
      <c r="F20" s="15"/>
      <c r="G20" s="13"/>
      <c r="H20" s="13" t="s">
        <v>22</v>
      </c>
      <c r="I20" s="13"/>
      <c r="J20" s="15"/>
      <c r="K20" s="2"/>
      <c r="L20" s="4"/>
      <c r="M20" s="4"/>
      <c r="N20" s="3"/>
      <c r="O20" s="3"/>
      <c r="P20" s="3"/>
      <c r="Q20" s="3"/>
      <c r="R20" s="3"/>
      <c r="S20" s="3"/>
      <c r="T20" s="3"/>
      <c r="U20" s="3"/>
    </row>
    <row r="21" spans="2:21" s="1" customFormat="1" ht="12.75" customHeight="1">
      <c r="B21" s="125"/>
      <c r="C21" s="125"/>
      <c r="D21" s="7" t="str">
        <f>IF(F17=L89,"",IF(F17=L90,"",IF(F17=L94,"",L99)))</f>
        <v>Purjetähis</v>
      </c>
      <c r="E21" s="12"/>
      <c r="F21" s="15"/>
      <c r="G21" s="13"/>
      <c r="H21" s="31" t="s">
        <v>23</v>
      </c>
      <c r="I21" s="3"/>
      <c r="J21" s="15"/>
      <c r="K21" s="2"/>
      <c r="L21" s="4"/>
      <c r="M21" s="4"/>
      <c r="N21" s="3"/>
      <c r="O21" s="3"/>
      <c r="P21" s="3"/>
      <c r="Q21" s="3"/>
      <c r="R21" s="3"/>
      <c r="S21" s="3"/>
      <c r="T21" s="3"/>
      <c r="U21" s="3"/>
    </row>
    <row r="22" spans="2:21" s="28" customFormat="1" ht="12.75" customHeight="1">
      <c r="B22" s="125"/>
      <c r="C22" s="125"/>
      <c r="D22" s="13" t="str">
        <f>IF(F17=L92,"",IF(F17=L94,"",IF(F17=L95,"","Mootori mark, mudel")))</f>
        <v>Mootori mark, mudel</v>
      </c>
      <c r="E22" s="13"/>
      <c r="F22" s="15"/>
      <c r="G22" s="13"/>
      <c r="H22" s="13" t="str">
        <f>IF(F17=L92,"",IF(F17=L94,"",IF(F17=L95,"","Mootori ehitusaasta")))</f>
        <v>Mootori ehitusaasta</v>
      </c>
      <c r="I22" s="13"/>
      <c r="J22" s="15"/>
      <c r="K22" s="11"/>
      <c r="L22" s="12"/>
      <c r="M22" s="32"/>
      <c r="N22" s="18"/>
      <c r="O22" s="18"/>
      <c r="P22" s="18"/>
      <c r="Q22" s="18"/>
      <c r="R22" s="18"/>
      <c r="S22" s="18"/>
      <c r="T22" s="18"/>
      <c r="U22" s="18"/>
    </row>
    <row r="23" spans="2:21" s="1" customFormat="1" ht="12.75" customHeight="1">
      <c r="B23" s="125"/>
      <c r="C23" s="125"/>
      <c r="D23" s="13" t="str">
        <f>IF(F17=L92,"",IF(F17=L94,"",IF(F17=L95,"","Võimsus (hj)")))</f>
        <v>Võimsus (hj)</v>
      </c>
      <c r="E23" s="13"/>
      <c r="F23" s="15"/>
      <c r="G23" s="13"/>
      <c r="H23" s="3" t="str">
        <f>IF(F17=L92,"",IF(F17=L94,"",IF(F17=L95,"","Mootori number")))</f>
        <v>Mootori number</v>
      </c>
      <c r="I23" s="3"/>
      <c r="J23" s="15"/>
      <c r="K23" s="2"/>
      <c r="L23" s="33">
        <f>IF(F23=0,"","(see on  "&amp;ROUND(F23/1.36,1)&amp;"  kW)")</f>
      </c>
      <c r="M23" s="4"/>
      <c r="N23" s="3"/>
      <c r="O23" s="3"/>
      <c r="P23" s="3"/>
      <c r="Q23" s="3"/>
      <c r="R23" s="3"/>
      <c r="S23" s="3"/>
      <c r="T23" s="3"/>
      <c r="U23" s="3"/>
    </row>
    <row r="24" spans="2:21" s="2" customFormat="1" ht="1.5" customHeight="1">
      <c r="B24" s="11"/>
      <c r="C24" s="16"/>
      <c r="D24" s="31"/>
      <c r="E24" s="31"/>
      <c r="F24" s="7"/>
      <c r="G24" s="7"/>
      <c r="H24" s="7"/>
      <c r="I24" s="7"/>
      <c r="J24" s="7"/>
      <c r="L24" s="4"/>
      <c r="M24" s="4"/>
      <c r="N24" s="4"/>
      <c r="O24" s="4"/>
      <c r="P24" s="4"/>
      <c r="Q24" s="4"/>
      <c r="R24" s="4"/>
      <c r="S24" s="4"/>
      <c r="T24" s="4"/>
      <c r="U24" s="4"/>
    </row>
    <row r="25" spans="2:21" s="1" customFormat="1" ht="12.75" customHeight="1">
      <c r="B25" s="123" t="s">
        <v>24</v>
      </c>
      <c r="C25" s="123"/>
      <c r="D25" s="34" t="s">
        <v>25</v>
      </c>
      <c r="E25" s="13"/>
      <c r="F25" s="35" t="str">
        <f>L100</f>
        <v>treiler puudub</v>
      </c>
      <c r="G25" s="12"/>
      <c r="H25" s="36">
        <f>IF(F25=L100,"","Registrimärk")</f>
      </c>
      <c r="I25" s="13"/>
      <c r="J25" s="15"/>
      <c r="K25" s="2"/>
      <c r="M25" s="28"/>
      <c r="N25" s="37"/>
      <c r="O25" s="37"/>
      <c r="P25" s="37"/>
      <c r="Q25" s="37"/>
      <c r="R25" s="3"/>
      <c r="S25" s="3"/>
      <c r="T25" s="3"/>
      <c r="U25" s="3"/>
    </row>
    <row r="26" spans="2:21" s="1" customFormat="1" ht="12.75" customHeight="1">
      <c r="B26" s="28"/>
      <c r="C26" s="11"/>
      <c r="D26" s="34">
        <f>IF(F25=L100,"","Ehitusaasta")</f>
      </c>
      <c r="E26" s="13"/>
      <c r="F26" s="15"/>
      <c r="G26" s="13"/>
      <c r="H26" s="12">
        <f>IF(F25=L100,"","Tehasetähis")</f>
      </c>
      <c r="I26" s="12"/>
      <c r="J26" s="15"/>
      <c r="K26" s="2"/>
      <c r="L26" s="4"/>
      <c r="M26" s="4"/>
      <c r="N26" s="3"/>
      <c r="O26" s="3"/>
      <c r="P26" s="3"/>
      <c r="Q26" s="3"/>
      <c r="R26" s="3"/>
      <c r="S26" s="3"/>
      <c r="T26" s="3"/>
      <c r="U26" s="3"/>
    </row>
    <row r="27" spans="2:21" s="2" customFormat="1" ht="1.5" customHeight="1">
      <c r="B27" s="16"/>
      <c r="C27" s="16"/>
      <c r="D27" s="21"/>
      <c r="E27" s="21"/>
      <c r="F27" s="7"/>
      <c r="G27" s="7"/>
      <c r="H27" s="38"/>
      <c r="I27" s="38"/>
      <c r="J27" s="21"/>
      <c r="L27" s="4"/>
      <c r="M27" s="4"/>
      <c r="N27" s="4"/>
      <c r="O27" s="4"/>
      <c r="P27" s="4"/>
      <c r="Q27" s="4"/>
      <c r="R27" s="4"/>
      <c r="S27" s="4"/>
      <c r="T27" s="4"/>
      <c r="U27" s="4"/>
    </row>
    <row r="28" spans="2:21" s="1" customFormat="1" ht="12.75" customHeight="1">
      <c r="B28" s="118" t="s">
        <v>26</v>
      </c>
      <c r="C28" s="118"/>
      <c r="D28" s="13" t="s">
        <v>27</v>
      </c>
      <c r="E28" s="13"/>
      <c r="F28" s="39">
        <v>0</v>
      </c>
      <c r="G28" s="40"/>
      <c r="H28" s="41" t="s">
        <v>28</v>
      </c>
      <c r="I28" s="41"/>
      <c r="J28" s="42">
        <v>0</v>
      </c>
      <c r="K28" s="2"/>
      <c r="L28" s="43"/>
      <c r="M28" s="44"/>
      <c r="N28" s="23"/>
      <c r="O28" s="23"/>
      <c r="P28" s="23"/>
      <c r="Q28" s="23"/>
      <c r="R28" s="3"/>
      <c r="S28" s="18"/>
      <c r="T28" s="18"/>
      <c r="U28" s="18"/>
    </row>
    <row r="29" spans="2:21" s="1" customFormat="1" ht="12.75" customHeight="1">
      <c r="B29" s="11"/>
      <c r="C29" s="28"/>
      <c r="D29" s="13" t="s">
        <v>29</v>
      </c>
      <c r="E29" s="13"/>
      <c r="F29" s="45">
        <v>0</v>
      </c>
      <c r="G29" s="40"/>
      <c r="H29" s="41" t="s">
        <v>30</v>
      </c>
      <c r="I29" s="41"/>
      <c r="J29" s="45">
        <v>0</v>
      </c>
      <c r="K29" s="2"/>
      <c r="L29" s="46">
        <f>IF(F29=0,"",IF(F29/F28&gt;0.5,"Lisavarustus on kogusummast üle 50%!",""))</f>
      </c>
      <c r="M29" s="3"/>
      <c r="N29" s="23"/>
      <c r="O29" s="23"/>
      <c r="P29" s="23"/>
      <c r="Q29" s="23"/>
      <c r="R29" s="3"/>
      <c r="S29" s="18"/>
      <c r="T29" s="18"/>
      <c r="U29" s="18"/>
    </row>
    <row r="30" spans="2:21" s="2" customFormat="1" ht="1.5" customHeight="1">
      <c r="B30" s="31"/>
      <c r="C30" s="16"/>
      <c r="D30" s="7"/>
      <c r="E30" s="7"/>
      <c r="F30" s="47"/>
      <c r="G30" s="47"/>
      <c r="H30" s="48"/>
      <c r="I30" s="48"/>
      <c r="J30" s="47"/>
      <c r="L30" s="49"/>
      <c r="M30" s="4"/>
      <c r="N30" s="50"/>
      <c r="O30" s="50"/>
      <c r="P30" s="50"/>
      <c r="Q30" s="50"/>
      <c r="R30" s="4"/>
      <c r="S30" s="12"/>
      <c r="T30" s="12"/>
      <c r="U30" s="12"/>
    </row>
    <row r="31" spans="2:21" s="1" customFormat="1" ht="12.75" customHeight="1">
      <c r="B31" s="118" t="s">
        <v>31</v>
      </c>
      <c r="C31" s="118"/>
      <c r="D31" s="14" t="str">
        <f>L102</f>
        <v>Vali kaitse</v>
      </c>
      <c r="E31" s="36"/>
      <c r="F31" s="51"/>
      <c r="G31" s="51"/>
      <c r="H31" s="52">
        <f>IF(D31=L103,L105,IF(D31=L104,L105,""))</f>
      </c>
      <c r="I31" s="53"/>
      <c r="J31" s="54"/>
      <c r="K31" s="2"/>
      <c r="L31" s="55">
        <f>IF(J31=0,"","kuni")</f>
      </c>
      <c r="M31" s="56">
        <f>IF(J31=0,"",DATE(YEAR(J31)+1,MONTH(J31),DAY(J31)-1))</f>
      </c>
      <c r="N31" s="57"/>
      <c r="O31" s="58"/>
      <c r="P31" s="58"/>
      <c r="Q31" s="18"/>
      <c r="R31" s="18"/>
      <c r="S31" s="18"/>
      <c r="T31" s="18"/>
      <c r="U31" s="18"/>
    </row>
    <row r="32" spans="2:21" s="1" customFormat="1" ht="12.75" customHeight="1">
      <c r="B32" s="12">
        <f>IF(D31=L103,"Vastutuskindlustus",IF(D31=L104,"Vastutuskindlustus",""))</f>
      </c>
      <c r="C32" s="59"/>
      <c r="D32" s="14" t="str">
        <f>L107</f>
        <v>Vali vastus</v>
      </c>
      <c r="E32" s="60"/>
      <c r="F32" s="61">
        <f>IF(D31=L103,L110,IF(D31=L104,L110,""))</f>
      </c>
      <c r="G32" s="62"/>
      <c r="H32" s="56">
        <f>IF(D31=L103,IF(D32=L108,"hüvitispiiriga",""),IF(D31=L104,IF(D32=L108,"hüvitispiiriga",""),""))</f>
      </c>
      <c r="I32" s="56"/>
      <c r="J32" s="39"/>
      <c r="K32" s="2"/>
      <c r="L32" s="63">
        <f>IF(J32&gt;200000,"Üle 200 000 € !","")</f>
      </c>
      <c r="M32" s="56"/>
      <c r="N32" s="64"/>
      <c r="O32" s="11"/>
      <c r="P32" s="11"/>
      <c r="Q32" s="18"/>
      <c r="R32" s="18"/>
      <c r="S32" s="18"/>
      <c r="T32" s="18"/>
      <c r="U32" s="18"/>
    </row>
    <row r="33" spans="2:21" s="2" customFormat="1" ht="1.5" customHeight="1">
      <c r="B33" s="31"/>
      <c r="C33" s="16"/>
      <c r="D33" s="7"/>
      <c r="E33" s="7"/>
      <c r="F33" s="47"/>
      <c r="G33" s="47"/>
      <c r="H33" s="48"/>
      <c r="I33" s="41"/>
      <c r="J33" s="47"/>
      <c r="L33" s="49"/>
      <c r="M33" s="4"/>
      <c r="N33" s="50"/>
      <c r="O33" s="50"/>
      <c r="P33" s="50"/>
      <c r="Q33" s="50"/>
      <c r="R33" s="4"/>
      <c r="S33" s="12"/>
      <c r="T33" s="12"/>
      <c r="U33" s="12"/>
    </row>
    <row r="34" spans="2:21" s="1" customFormat="1" ht="12.75" customHeight="1">
      <c r="B34" s="118" t="s">
        <v>32</v>
      </c>
      <c r="C34" s="118"/>
      <c r="D34" s="108" t="str">
        <f>L111</f>
        <v>Läänemeri, Eesti siseveed ja territoorium</v>
      </c>
      <c r="E34" s="108"/>
      <c r="F34" s="108"/>
      <c r="G34" s="65"/>
      <c r="H34" s="36" t="s">
        <v>33</v>
      </c>
      <c r="I34" s="18"/>
      <c r="J34" s="15"/>
      <c r="K34" s="2"/>
      <c r="L34" s="34"/>
      <c r="M34" s="34"/>
      <c r="N34" s="23"/>
      <c r="O34" s="23"/>
      <c r="P34" s="23"/>
      <c r="Q34" s="23"/>
      <c r="R34" s="3"/>
      <c r="S34" s="18"/>
      <c r="T34" s="18"/>
      <c r="U34" s="18"/>
    </row>
    <row r="35" spans="2:21" s="2" customFormat="1" ht="1.5" customHeight="1">
      <c r="B35" s="31"/>
      <c r="C35" s="16"/>
      <c r="D35" s="7"/>
      <c r="E35" s="7"/>
      <c r="F35" s="47"/>
      <c r="G35" s="47"/>
      <c r="H35" s="48"/>
      <c r="I35" s="48"/>
      <c r="J35" s="47"/>
      <c r="L35" s="49"/>
      <c r="M35" s="4"/>
      <c r="N35" s="50"/>
      <c r="O35" s="50"/>
      <c r="P35" s="50"/>
      <c r="Q35" s="50"/>
      <c r="R35" s="4"/>
      <c r="S35" s="12"/>
      <c r="T35" s="12"/>
      <c r="U35" s="12"/>
    </row>
    <row r="36" spans="2:21" s="1" customFormat="1" ht="12.75" customHeight="1">
      <c r="B36" s="118" t="s">
        <v>34</v>
      </c>
      <c r="C36" s="118"/>
      <c r="D36" s="108" t="str">
        <f>L112</f>
        <v>Kas väikelaev on ainult era- või ka ärikasutuses?</v>
      </c>
      <c r="E36" s="108"/>
      <c r="F36" s="108"/>
      <c r="G36" s="34"/>
      <c r="H36" s="3">
        <f>IF(D36=L114,L116,IF(D36=L115,L116,""))</f>
      </c>
      <c r="I36" s="13"/>
      <c r="J36" s="14"/>
      <c r="K36" s="2"/>
      <c r="L36" s="34"/>
      <c r="M36" s="34"/>
      <c r="N36" s="23"/>
      <c r="O36" s="23"/>
      <c r="P36" s="23"/>
      <c r="Q36" s="23"/>
      <c r="R36" s="3"/>
      <c r="S36" s="18"/>
      <c r="T36" s="18"/>
      <c r="U36" s="18"/>
    </row>
    <row r="37" spans="2:21" s="1" customFormat="1" ht="12.75" customHeight="1">
      <c r="B37" s="66"/>
      <c r="C37" s="66"/>
      <c r="D37" s="3" t="s">
        <v>35</v>
      </c>
      <c r="E37" s="13"/>
      <c r="F37" s="14"/>
      <c r="G37" s="65"/>
      <c r="H37" s="13" t="s">
        <v>36</v>
      </c>
      <c r="I37" s="3"/>
      <c r="J37" s="14"/>
      <c r="K37" s="2"/>
      <c r="L37" s="34"/>
      <c r="M37" s="34"/>
      <c r="N37" s="23"/>
      <c r="O37" s="23"/>
      <c r="P37" s="23"/>
      <c r="Q37" s="23"/>
      <c r="R37" s="3"/>
      <c r="S37" s="18"/>
      <c r="T37" s="18"/>
      <c r="U37" s="18"/>
    </row>
    <row r="38" spans="2:21" s="2" customFormat="1" ht="1.5" customHeight="1">
      <c r="B38" s="31"/>
      <c r="C38" s="16"/>
      <c r="D38" s="7"/>
      <c r="E38" s="7"/>
      <c r="F38" s="47"/>
      <c r="G38" s="47"/>
      <c r="H38" s="48"/>
      <c r="I38" s="48"/>
      <c r="J38" s="47"/>
      <c r="L38" s="49"/>
      <c r="M38" s="4"/>
      <c r="N38" s="50"/>
      <c r="O38" s="50"/>
      <c r="P38" s="50"/>
      <c r="Q38" s="50"/>
      <c r="R38" s="4"/>
      <c r="S38" s="12"/>
      <c r="T38" s="12"/>
      <c r="U38" s="12"/>
    </row>
    <row r="39" spans="2:21" s="1" customFormat="1" ht="11.25" customHeight="1">
      <c r="B39" s="118" t="s">
        <v>37</v>
      </c>
      <c r="C39" s="118"/>
      <c r="D39" s="122" t="s">
        <v>38</v>
      </c>
      <c r="E39" s="122"/>
      <c r="F39" s="122"/>
      <c r="G39" s="122"/>
      <c r="H39" s="122"/>
      <c r="I39" s="122"/>
      <c r="J39" s="122"/>
      <c r="K39" s="2"/>
      <c r="L39" s="67"/>
      <c r="M39" s="18"/>
      <c r="N39" s="18"/>
      <c r="O39" s="18"/>
      <c r="P39" s="18"/>
      <c r="Q39" s="18"/>
      <c r="R39" s="18"/>
      <c r="S39" s="18"/>
      <c r="T39" s="18"/>
      <c r="U39" s="18"/>
    </row>
    <row r="40" spans="2:21" s="1" customFormat="1" ht="12.75" customHeight="1">
      <c r="B40" s="68"/>
      <c r="C40" s="68"/>
      <c r="D40" s="114"/>
      <c r="E40" s="114"/>
      <c r="F40" s="114"/>
      <c r="G40" s="114"/>
      <c r="H40" s="114"/>
      <c r="I40" s="114"/>
      <c r="J40" s="114"/>
      <c r="K40" s="2"/>
      <c r="L40" s="67"/>
      <c r="M40" s="18"/>
      <c r="N40" s="18"/>
      <c r="O40" s="18"/>
      <c r="P40" s="18"/>
      <c r="Q40" s="18"/>
      <c r="R40" s="18"/>
      <c r="S40" s="18"/>
      <c r="T40" s="18"/>
      <c r="U40" s="18"/>
    </row>
    <row r="41" spans="2:21" s="1" customFormat="1" ht="12.75" customHeight="1">
      <c r="B41" s="68"/>
      <c r="C41" s="68"/>
      <c r="D41" s="108"/>
      <c r="E41" s="108"/>
      <c r="F41" s="108"/>
      <c r="G41" s="108"/>
      <c r="H41" s="108"/>
      <c r="I41" s="108"/>
      <c r="J41" s="108"/>
      <c r="K41" s="2"/>
      <c r="L41" s="67"/>
      <c r="M41" s="18"/>
      <c r="N41" s="18"/>
      <c r="O41" s="18"/>
      <c r="P41" s="18"/>
      <c r="Q41" s="18"/>
      <c r="R41" s="18"/>
      <c r="S41" s="18"/>
      <c r="T41" s="18"/>
      <c r="U41" s="18"/>
    </row>
    <row r="42" spans="2:21" s="1" customFormat="1" ht="12.75" customHeight="1">
      <c r="B42" s="68"/>
      <c r="C42" s="68"/>
      <c r="D42" s="108"/>
      <c r="E42" s="108"/>
      <c r="F42" s="108"/>
      <c r="G42" s="108"/>
      <c r="H42" s="108"/>
      <c r="I42" s="108"/>
      <c r="J42" s="108"/>
      <c r="K42" s="2"/>
      <c r="L42" s="67"/>
      <c r="M42" s="18"/>
      <c r="N42" s="18"/>
      <c r="O42" s="18"/>
      <c r="P42" s="18"/>
      <c r="Q42" s="18"/>
      <c r="R42" s="18"/>
      <c r="S42" s="18"/>
      <c r="T42" s="18"/>
      <c r="U42" s="18"/>
    </row>
    <row r="43" spans="2:21" s="2" customFormat="1" ht="1.5" customHeight="1">
      <c r="B43" s="113"/>
      <c r="C43" s="113"/>
      <c r="D43" s="113"/>
      <c r="E43" s="113"/>
      <c r="F43" s="113"/>
      <c r="G43" s="113"/>
      <c r="H43" s="113"/>
      <c r="I43" s="113"/>
      <c r="J43" s="113"/>
      <c r="L43" s="69"/>
      <c r="M43" s="4"/>
      <c r="N43" s="58"/>
      <c r="O43" s="58"/>
      <c r="P43" s="58"/>
      <c r="Q43" s="58"/>
      <c r="R43" s="58"/>
      <c r="S43" s="19"/>
      <c r="T43" s="19"/>
      <c r="U43" s="19"/>
    </row>
    <row r="44" spans="2:21" s="2" customFormat="1" ht="11.25">
      <c r="B44" s="115" t="s">
        <v>104</v>
      </c>
      <c r="C44" s="115"/>
      <c r="D44" s="115"/>
      <c r="E44" s="115"/>
      <c r="F44" s="115"/>
      <c r="G44" s="115"/>
      <c r="H44" s="115"/>
      <c r="I44" s="115"/>
      <c r="J44" s="115"/>
      <c r="L44" s="4"/>
      <c r="M44" s="4"/>
      <c r="N44" s="58"/>
      <c r="O44" s="58"/>
      <c r="P44" s="58"/>
      <c r="Q44" s="58"/>
      <c r="R44" s="58"/>
      <c r="S44" s="19"/>
      <c r="T44" s="19"/>
      <c r="U44" s="19"/>
    </row>
    <row r="45" spans="2:21" s="2" customFormat="1" ht="11.25">
      <c r="B45" s="2" t="s">
        <v>39</v>
      </c>
      <c r="F45" s="13" t="s">
        <v>40</v>
      </c>
      <c r="G45" s="13"/>
      <c r="H45" s="13" t="s">
        <v>41</v>
      </c>
      <c r="I45" s="13"/>
      <c r="J45" s="13" t="s">
        <v>42</v>
      </c>
      <c r="L45" s="4"/>
      <c r="M45" s="4"/>
      <c r="N45" s="58"/>
      <c r="O45" s="58"/>
      <c r="P45" s="58"/>
      <c r="Q45" s="58"/>
      <c r="R45" s="58"/>
      <c r="S45" s="19"/>
      <c r="T45" s="19"/>
      <c r="U45" s="19"/>
    </row>
    <row r="46" spans="2:21" s="2" customFormat="1" ht="11.25">
      <c r="B46" s="110"/>
      <c r="C46" s="110"/>
      <c r="D46" s="110"/>
      <c r="E46" s="70"/>
      <c r="F46" s="14"/>
      <c r="G46" s="71"/>
      <c r="H46" s="72"/>
      <c r="I46" s="34"/>
      <c r="J46" s="42">
        <v>0</v>
      </c>
      <c r="L46" s="4"/>
      <c r="M46" s="4"/>
      <c r="N46" s="58"/>
      <c r="O46" s="58"/>
      <c r="P46" s="58"/>
      <c r="Q46" s="58"/>
      <c r="R46" s="58"/>
      <c r="S46" s="19"/>
      <c r="T46" s="19"/>
      <c r="U46" s="19"/>
    </row>
    <row r="47" spans="2:21" s="2" customFormat="1" ht="11.25">
      <c r="B47" s="117"/>
      <c r="C47" s="117"/>
      <c r="D47" s="117"/>
      <c r="E47" s="13"/>
      <c r="F47" s="15"/>
      <c r="G47" s="34"/>
      <c r="H47" s="73"/>
      <c r="I47" s="34"/>
      <c r="J47" s="42">
        <v>0</v>
      </c>
      <c r="L47" s="4"/>
      <c r="M47" s="4"/>
      <c r="N47" s="58"/>
      <c r="O47" s="58"/>
      <c r="P47" s="58"/>
      <c r="Q47" s="58"/>
      <c r="R47" s="58"/>
      <c r="S47" s="19"/>
      <c r="T47" s="19"/>
      <c r="U47" s="19"/>
    </row>
    <row r="48" spans="2:21" s="2" customFormat="1" ht="11.25">
      <c r="B48" s="110"/>
      <c r="C48" s="110"/>
      <c r="D48" s="110"/>
      <c r="E48" s="13"/>
      <c r="F48" s="15"/>
      <c r="G48" s="13"/>
      <c r="H48" s="15"/>
      <c r="I48" s="13"/>
      <c r="J48" s="42">
        <v>0</v>
      </c>
      <c r="L48" s="4"/>
      <c r="M48" s="4"/>
      <c r="N48" s="58"/>
      <c r="O48" s="58"/>
      <c r="P48" s="58"/>
      <c r="Q48" s="58"/>
      <c r="R48" s="58"/>
      <c r="S48" s="19"/>
      <c r="T48" s="19"/>
      <c r="U48" s="19"/>
    </row>
    <row r="49" spans="2:21" s="2" customFormat="1" ht="11.25">
      <c r="B49" s="110"/>
      <c r="C49" s="110"/>
      <c r="D49" s="110"/>
      <c r="E49" s="13"/>
      <c r="F49" s="15"/>
      <c r="G49" s="13"/>
      <c r="H49" s="15"/>
      <c r="I49" s="13"/>
      <c r="J49" s="42">
        <v>0</v>
      </c>
      <c r="L49" s="4"/>
      <c r="M49" s="4"/>
      <c r="N49" s="58"/>
      <c r="O49" s="58"/>
      <c r="P49" s="58"/>
      <c r="Q49" s="58"/>
      <c r="R49" s="58"/>
      <c r="S49" s="19"/>
      <c r="T49" s="19"/>
      <c r="U49" s="19"/>
    </row>
    <row r="50" spans="2:21" s="2" customFormat="1" ht="11.25">
      <c r="B50" s="110"/>
      <c r="C50" s="110"/>
      <c r="D50" s="110"/>
      <c r="E50" s="13"/>
      <c r="F50" s="15"/>
      <c r="G50" s="13"/>
      <c r="H50" s="15"/>
      <c r="I50" s="13"/>
      <c r="J50" s="42">
        <v>0</v>
      </c>
      <c r="L50" s="4"/>
      <c r="M50" s="4"/>
      <c r="N50" s="58"/>
      <c r="O50" s="58"/>
      <c r="P50" s="58"/>
      <c r="Q50" s="58"/>
      <c r="R50" s="58"/>
      <c r="S50" s="19"/>
      <c r="T50" s="19"/>
      <c r="U50" s="19"/>
    </row>
    <row r="51" spans="2:21" s="2" customFormat="1" ht="11.25">
      <c r="B51" s="117"/>
      <c r="C51" s="117"/>
      <c r="D51" s="117"/>
      <c r="E51" s="13"/>
      <c r="F51" s="15"/>
      <c r="G51" s="13"/>
      <c r="H51" s="15"/>
      <c r="I51" s="13"/>
      <c r="J51" s="42">
        <v>0</v>
      </c>
      <c r="L51" s="4"/>
      <c r="M51" s="4"/>
      <c r="N51" s="58"/>
      <c r="O51" s="58"/>
      <c r="P51" s="58"/>
      <c r="Q51" s="58"/>
      <c r="R51" s="58"/>
      <c r="S51" s="19"/>
      <c r="T51" s="19"/>
      <c r="U51" s="19"/>
    </row>
    <row r="52" spans="2:21" s="2" customFormat="1" ht="11.25">
      <c r="B52" s="110"/>
      <c r="C52" s="110"/>
      <c r="D52" s="110"/>
      <c r="E52" s="13"/>
      <c r="F52" s="15"/>
      <c r="G52" s="13"/>
      <c r="H52" s="15"/>
      <c r="I52" s="13"/>
      <c r="J52" s="42">
        <v>0</v>
      </c>
      <c r="L52" s="4"/>
      <c r="M52" s="4"/>
      <c r="N52" s="58"/>
      <c r="O52" s="58"/>
      <c r="P52" s="58"/>
      <c r="Q52" s="58"/>
      <c r="R52" s="58"/>
      <c r="S52" s="19"/>
      <c r="T52" s="19"/>
      <c r="U52" s="19"/>
    </row>
    <row r="53" spans="2:21" s="2" customFormat="1" ht="11.25">
      <c r="B53" s="121"/>
      <c r="C53" s="110"/>
      <c r="D53" s="110"/>
      <c r="E53" s="13"/>
      <c r="F53" s="15"/>
      <c r="G53" s="13"/>
      <c r="H53" s="15"/>
      <c r="I53" s="13"/>
      <c r="J53" s="42">
        <v>0</v>
      </c>
      <c r="L53" s="4"/>
      <c r="M53" s="4"/>
      <c r="N53" s="58"/>
      <c r="O53" s="58"/>
      <c r="P53" s="58"/>
      <c r="Q53" s="58"/>
      <c r="R53" s="58"/>
      <c r="S53" s="19"/>
      <c r="T53" s="19"/>
      <c r="U53" s="19"/>
    </row>
    <row r="54" spans="2:21" s="2" customFormat="1" ht="11.25">
      <c r="B54" s="110"/>
      <c r="C54" s="110"/>
      <c r="D54" s="110"/>
      <c r="E54" s="13"/>
      <c r="F54" s="15"/>
      <c r="G54" s="13"/>
      <c r="H54" s="15"/>
      <c r="I54" s="13"/>
      <c r="J54" s="42">
        <v>0</v>
      </c>
      <c r="L54" s="4"/>
      <c r="M54" s="4"/>
      <c r="N54" s="58"/>
      <c r="O54" s="58"/>
      <c r="P54" s="58"/>
      <c r="Q54" s="58"/>
      <c r="R54" s="58"/>
      <c r="S54" s="19"/>
      <c r="T54" s="19"/>
      <c r="U54" s="19"/>
    </row>
    <row r="55" spans="2:21" s="2" customFormat="1" ht="11.25">
      <c r="B55" s="110"/>
      <c r="C55" s="110"/>
      <c r="D55" s="110"/>
      <c r="E55" s="13"/>
      <c r="F55" s="15"/>
      <c r="G55" s="13"/>
      <c r="H55" s="15"/>
      <c r="I55" s="13"/>
      <c r="J55" s="42">
        <v>0</v>
      </c>
      <c r="L55" s="49">
        <f>IF(SUM(J46:J55)&gt;F29,L118,"")</f>
      </c>
      <c r="M55" s="4"/>
      <c r="N55" s="58"/>
      <c r="O55" s="58"/>
      <c r="P55" s="58"/>
      <c r="Q55" s="58"/>
      <c r="R55" s="58"/>
      <c r="S55" s="19"/>
      <c r="T55" s="19"/>
      <c r="U55" s="19"/>
    </row>
    <row r="56" spans="2:21" s="2" customFormat="1" ht="1.5" customHeight="1">
      <c r="B56" s="74"/>
      <c r="C56" s="74"/>
      <c r="D56" s="74"/>
      <c r="E56" s="7"/>
      <c r="F56" s="7"/>
      <c r="G56" s="7"/>
      <c r="H56" s="7"/>
      <c r="I56" s="7"/>
      <c r="J56" s="47"/>
      <c r="L56" s="4"/>
      <c r="M56" s="4"/>
      <c r="N56" s="58"/>
      <c r="O56" s="58"/>
      <c r="P56" s="58"/>
      <c r="Q56" s="58"/>
      <c r="R56" s="58"/>
      <c r="S56" s="19"/>
      <c r="T56" s="19"/>
      <c r="U56" s="19"/>
    </row>
    <row r="57" spans="2:12" s="4" customFormat="1" ht="11.25">
      <c r="B57" s="115" t="s">
        <v>43</v>
      </c>
      <c r="C57" s="115"/>
      <c r="D57" s="115"/>
      <c r="E57" s="115"/>
      <c r="F57" s="115"/>
      <c r="G57" s="115"/>
      <c r="H57" s="115"/>
      <c r="I57" s="115"/>
      <c r="J57" s="115"/>
      <c r="L57" s="49">
        <f>IF(D31=L102,"",IF(J6=0,L119,""))</f>
      </c>
    </row>
    <row r="58" spans="2:13" s="75" customFormat="1" ht="18.75" customHeight="1">
      <c r="B58" s="109" t="s">
        <v>44</v>
      </c>
      <c r="C58" s="109"/>
      <c r="D58" s="109"/>
      <c r="E58" s="109"/>
      <c r="F58" s="109"/>
      <c r="G58" s="109"/>
      <c r="H58" s="109"/>
      <c r="I58" s="109"/>
      <c r="J58" s="109"/>
      <c r="K58" s="4"/>
      <c r="L58" s="49">
        <f>IF(D31=L102,"",IF(F17=L88,L120,""))</f>
      </c>
      <c r="M58" s="4"/>
    </row>
    <row r="59" spans="2:13" s="75" customFormat="1" ht="18.75" customHeight="1">
      <c r="B59" s="109" t="s">
        <v>45</v>
      </c>
      <c r="C59" s="109"/>
      <c r="D59" s="109"/>
      <c r="E59" s="109"/>
      <c r="F59" s="109"/>
      <c r="G59" s="109"/>
      <c r="H59" s="109"/>
      <c r="I59" s="109"/>
      <c r="J59" s="109"/>
      <c r="K59" s="4"/>
      <c r="L59" s="49">
        <f>IF(D31=L102,"",IF(J17=0,L121,""))</f>
      </c>
      <c r="M59" s="4"/>
    </row>
    <row r="60" spans="2:21" s="77" customFormat="1" ht="9.75" customHeight="1">
      <c r="B60" s="109" t="s">
        <v>46</v>
      </c>
      <c r="C60" s="109"/>
      <c r="D60" s="109"/>
      <c r="E60" s="109"/>
      <c r="F60" s="109"/>
      <c r="G60" s="109"/>
      <c r="H60" s="109"/>
      <c r="I60" s="109"/>
      <c r="J60" s="109"/>
      <c r="K60" s="2"/>
      <c r="L60" s="49">
        <f>IF(D31=L102,"",IF(J18=0,L122,""))</f>
      </c>
      <c r="M60" s="4"/>
      <c r="N60" s="76"/>
      <c r="O60" s="76"/>
      <c r="P60" s="76"/>
      <c r="Q60" s="76"/>
      <c r="R60" s="76"/>
      <c r="S60" s="76"/>
      <c r="T60" s="76"/>
      <c r="U60" s="76"/>
    </row>
    <row r="61" spans="2:21" s="77" customFormat="1" ht="9.75" customHeight="1">
      <c r="B61" s="109" t="s">
        <v>47</v>
      </c>
      <c r="C61" s="109"/>
      <c r="D61" s="109"/>
      <c r="E61" s="109"/>
      <c r="F61" s="109"/>
      <c r="G61" s="109"/>
      <c r="H61" s="109"/>
      <c r="I61" s="109"/>
      <c r="J61" s="109"/>
      <c r="K61" s="2"/>
      <c r="L61" s="49">
        <f>IF(D31=L102,"",IF(F28=0,L123,""))</f>
      </c>
      <c r="M61" s="4"/>
      <c r="N61" s="76"/>
      <c r="O61" s="76"/>
      <c r="P61" s="76"/>
      <c r="Q61" s="76"/>
      <c r="R61" s="76"/>
      <c r="S61" s="76"/>
      <c r="T61" s="76"/>
      <c r="U61" s="76"/>
    </row>
    <row r="62" spans="2:21" s="77" customFormat="1" ht="9.75" customHeight="1">
      <c r="B62" s="109" t="s">
        <v>48</v>
      </c>
      <c r="C62" s="109"/>
      <c r="D62" s="109"/>
      <c r="E62" s="109"/>
      <c r="F62" s="109"/>
      <c r="G62" s="109"/>
      <c r="H62" s="109"/>
      <c r="I62" s="109"/>
      <c r="J62" s="109"/>
      <c r="K62" s="2"/>
      <c r="L62" s="4"/>
      <c r="M62" s="4"/>
      <c r="N62" s="76"/>
      <c r="O62" s="76"/>
      <c r="P62" s="76"/>
      <c r="Q62" s="76"/>
      <c r="R62" s="76"/>
      <c r="S62" s="76"/>
      <c r="T62" s="76"/>
      <c r="U62" s="76"/>
    </row>
    <row r="63" spans="2:21" s="77" customFormat="1" ht="9.75" customHeight="1">
      <c r="B63" s="109" t="s">
        <v>49</v>
      </c>
      <c r="C63" s="109"/>
      <c r="D63" s="109"/>
      <c r="E63" s="109"/>
      <c r="F63" s="109"/>
      <c r="G63" s="109"/>
      <c r="H63" s="109"/>
      <c r="I63" s="109"/>
      <c r="J63" s="109"/>
      <c r="K63" s="2"/>
      <c r="L63" s="3"/>
      <c r="M63" s="3"/>
      <c r="N63" s="76"/>
      <c r="O63" s="76"/>
      <c r="P63" s="76"/>
      <c r="Q63" s="76"/>
      <c r="R63" s="76"/>
      <c r="S63" s="76"/>
      <c r="T63" s="76"/>
      <c r="U63" s="76"/>
    </row>
    <row r="64" spans="2:21" s="77" customFormat="1" ht="9.75" customHeight="1">
      <c r="B64" s="106" t="s">
        <v>50</v>
      </c>
      <c r="C64" s="106"/>
      <c r="D64" s="106"/>
      <c r="E64" s="106"/>
      <c r="F64" s="106"/>
      <c r="G64" s="106"/>
      <c r="H64" s="106"/>
      <c r="I64" s="106"/>
      <c r="J64" s="106"/>
      <c r="K64" s="2"/>
      <c r="L64" s="3"/>
      <c r="M64" s="3"/>
      <c r="N64" s="76"/>
      <c r="O64" s="76"/>
      <c r="P64" s="76"/>
      <c r="Q64" s="76"/>
      <c r="R64" s="76"/>
      <c r="S64" s="76"/>
      <c r="T64" s="76"/>
      <c r="U64" s="76"/>
    </row>
    <row r="65" spans="2:21" s="77" customFormat="1" ht="11.25">
      <c r="B65" s="106" t="s">
        <v>51</v>
      </c>
      <c r="C65" s="106"/>
      <c r="D65" s="106"/>
      <c r="E65" s="106"/>
      <c r="F65" s="106"/>
      <c r="G65" s="106"/>
      <c r="H65" s="106"/>
      <c r="I65" s="106"/>
      <c r="J65" s="106"/>
      <c r="K65" s="2"/>
      <c r="L65" s="3"/>
      <c r="M65" s="3"/>
      <c r="N65" s="76"/>
      <c r="O65" s="76"/>
      <c r="P65" s="76"/>
      <c r="Q65" s="76"/>
      <c r="R65" s="76"/>
      <c r="S65" s="76"/>
      <c r="T65" s="76"/>
      <c r="U65" s="76"/>
    </row>
    <row r="66" spans="2:21" s="77" customFormat="1" ht="9.75" customHeight="1">
      <c r="B66" s="106" t="s">
        <v>52</v>
      </c>
      <c r="C66" s="106"/>
      <c r="D66" s="106"/>
      <c r="E66" s="106"/>
      <c r="F66" s="106"/>
      <c r="G66" s="106"/>
      <c r="H66" s="106"/>
      <c r="I66" s="106"/>
      <c r="J66" s="106"/>
      <c r="K66" s="2"/>
      <c r="L66" s="3"/>
      <c r="M66" s="3"/>
      <c r="N66" s="76"/>
      <c r="O66" s="76"/>
      <c r="P66" s="76"/>
      <c r="Q66" s="76"/>
      <c r="R66" s="76"/>
      <c r="S66" s="76"/>
      <c r="T66" s="76"/>
      <c r="U66" s="76"/>
    </row>
    <row r="67" spans="2:21" s="77" customFormat="1" ht="18.75" customHeight="1">
      <c r="B67" s="107" t="s">
        <v>53</v>
      </c>
      <c r="C67" s="107"/>
      <c r="D67" s="107"/>
      <c r="E67" s="107"/>
      <c r="F67" s="107"/>
      <c r="G67" s="107"/>
      <c r="H67" s="107"/>
      <c r="I67" s="107"/>
      <c r="J67" s="107"/>
      <c r="K67" s="2"/>
      <c r="L67" s="3"/>
      <c r="M67" s="3"/>
      <c r="N67" s="76"/>
      <c r="O67" s="76"/>
      <c r="P67" s="76"/>
      <c r="Q67" s="76"/>
      <c r="R67" s="76"/>
      <c r="S67" s="76"/>
      <c r="T67" s="76"/>
      <c r="U67" s="76"/>
    </row>
    <row r="68" spans="2:21" s="1" customFormat="1" ht="11.25">
      <c r="B68" s="115" t="s">
        <v>2</v>
      </c>
      <c r="C68" s="115"/>
      <c r="D68" s="115"/>
      <c r="E68" s="115"/>
      <c r="F68" s="115"/>
      <c r="G68" s="115"/>
      <c r="H68" s="115"/>
      <c r="I68" s="115"/>
      <c r="J68" s="115"/>
      <c r="K68" s="2"/>
      <c r="L68" s="3"/>
      <c r="M68" s="3"/>
      <c r="N68" s="3"/>
      <c r="O68" s="3"/>
      <c r="P68" s="3"/>
      <c r="Q68" s="3"/>
      <c r="R68" s="3"/>
      <c r="S68" s="3"/>
      <c r="T68" s="3"/>
      <c r="U68" s="3"/>
    </row>
    <row r="69" spans="2:21" s="1" customFormat="1" ht="11.25">
      <c r="B69" s="11" t="s">
        <v>3</v>
      </c>
      <c r="C69" s="116"/>
      <c r="D69" s="116"/>
      <c r="E69" s="78"/>
      <c r="G69" s="78"/>
      <c r="H69" s="79" t="s">
        <v>54</v>
      </c>
      <c r="I69" s="81"/>
      <c r="J69" s="80">
        <f ca="1">TODAY()</f>
        <v>44873</v>
      </c>
      <c r="K69" s="2"/>
      <c r="L69" s="3"/>
      <c r="M69" s="3"/>
      <c r="N69" s="3"/>
      <c r="O69" s="3"/>
      <c r="P69" s="3"/>
      <c r="Q69" s="3"/>
      <c r="R69" s="3"/>
      <c r="S69" s="3"/>
      <c r="T69" s="3"/>
      <c r="U69" s="3"/>
    </row>
    <row r="70" spans="2:21" s="9" customFormat="1" ht="15" customHeight="1">
      <c r="B70" s="11" t="s">
        <v>55</v>
      </c>
      <c r="C70" s="119"/>
      <c r="D70" s="120"/>
      <c r="E70" s="81"/>
      <c r="F70" s="81"/>
      <c r="G70" s="80"/>
      <c r="H70" s="11"/>
      <c r="I70" s="11"/>
      <c r="J70" s="105" t="s">
        <v>106</v>
      </c>
      <c r="K70" s="1"/>
      <c r="L70" s="1"/>
      <c r="M70" s="3"/>
      <c r="N70" s="24"/>
      <c r="O70" s="24"/>
      <c r="P70" s="24"/>
      <c r="Q70" s="24"/>
      <c r="R70" s="24"/>
      <c r="S70" s="24"/>
      <c r="T70" s="24"/>
      <c r="U70" s="24"/>
    </row>
    <row r="71" spans="6:21" s="82" customFormat="1" ht="9.75">
      <c r="F71" s="83"/>
      <c r="G71" s="83"/>
      <c r="H71" s="83"/>
      <c r="I71" s="83"/>
      <c r="J71" s="83"/>
      <c r="K71" s="84"/>
      <c r="L71" s="85"/>
      <c r="M71" s="85"/>
      <c r="N71" s="86"/>
      <c r="O71" s="86"/>
      <c r="P71" s="86"/>
      <c r="Q71" s="86"/>
      <c r="R71" s="86"/>
      <c r="S71" s="86"/>
      <c r="T71" s="86"/>
      <c r="U71" s="86"/>
    </row>
    <row r="72" spans="2:21" s="82" customFormat="1" ht="9.75">
      <c r="B72" s="83"/>
      <c r="C72" s="83"/>
      <c r="D72" s="83"/>
      <c r="E72" s="83"/>
      <c r="F72" s="83"/>
      <c r="G72" s="83"/>
      <c r="H72" s="83"/>
      <c r="I72" s="83"/>
      <c r="J72" s="83"/>
      <c r="K72" s="84"/>
      <c r="L72" s="85"/>
      <c r="M72" s="85"/>
      <c r="N72" s="86"/>
      <c r="O72" s="86"/>
      <c r="P72" s="86"/>
      <c r="Q72" s="86"/>
      <c r="R72" s="86"/>
      <c r="S72" s="86"/>
      <c r="T72" s="86"/>
      <c r="U72" s="86"/>
    </row>
    <row r="73" spans="2:21" s="82" customFormat="1" ht="9.75">
      <c r="B73" s="83"/>
      <c r="C73" s="83"/>
      <c r="D73" s="83"/>
      <c r="E73" s="83"/>
      <c r="F73" s="83"/>
      <c r="G73" s="83"/>
      <c r="H73" s="83"/>
      <c r="I73" s="83"/>
      <c r="J73" s="83"/>
      <c r="K73" s="84"/>
      <c r="L73" s="85"/>
      <c r="M73" s="85"/>
      <c r="N73" s="86"/>
      <c r="O73" s="86"/>
      <c r="P73" s="86"/>
      <c r="Q73" s="86"/>
      <c r="R73" s="86"/>
      <c r="S73" s="86"/>
      <c r="T73" s="86"/>
      <c r="U73" s="86"/>
    </row>
    <row r="74" spans="2:21" s="82" customFormat="1" ht="9.75">
      <c r="B74" s="83"/>
      <c r="C74" s="83"/>
      <c r="D74" s="83"/>
      <c r="E74" s="83"/>
      <c r="F74" s="83"/>
      <c r="G74" s="83"/>
      <c r="H74" s="83"/>
      <c r="I74" s="83"/>
      <c r="J74" s="83"/>
      <c r="K74" s="84"/>
      <c r="L74" s="85"/>
      <c r="M74" s="85"/>
      <c r="N74" s="86"/>
      <c r="O74" s="86"/>
      <c r="P74" s="86"/>
      <c r="Q74" s="86"/>
      <c r="R74" s="86"/>
      <c r="S74" s="86"/>
      <c r="T74" s="86"/>
      <c r="U74" s="86"/>
    </row>
    <row r="75" spans="2:21" s="82" customFormat="1" ht="9.75">
      <c r="B75" s="83"/>
      <c r="C75" s="87"/>
      <c r="D75" s="83"/>
      <c r="E75" s="83"/>
      <c r="F75" s="83"/>
      <c r="G75" s="83"/>
      <c r="H75" s="83"/>
      <c r="I75" s="83"/>
      <c r="J75" s="83"/>
      <c r="K75" s="84"/>
      <c r="L75" s="85"/>
      <c r="M75" s="85"/>
      <c r="N75" s="86"/>
      <c r="O75" s="86"/>
      <c r="P75" s="86"/>
      <c r="Q75" s="86"/>
      <c r="R75" s="86"/>
      <c r="S75" s="86"/>
      <c r="T75" s="86"/>
      <c r="U75" s="86"/>
    </row>
    <row r="76" spans="2:21" s="82" customFormat="1" ht="9.75">
      <c r="B76" s="83"/>
      <c r="C76" s="83"/>
      <c r="D76" s="83"/>
      <c r="E76" s="83"/>
      <c r="F76" s="83"/>
      <c r="G76" s="83"/>
      <c r="H76" s="83"/>
      <c r="I76" s="83"/>
      <c r="J76" s="83"/>
      <c r="K76" s="84"/>
      <c r="L76" s="85"/>
      <c r="M76" s="85"/>
      <c r="N76" s="86"/>
      <c r="O76" s="86"/>
      <c r="P76" s="86"/>
      <c r="Q76" s="86"/>
      <c r="R76" s="86"/>
      <c r="S76" s="86"/>
      <c r="T76" s="86"/>
      <c r="U76" s="86"/>
    </row>
    <row r="77" spans="2:21" s="82" customFormat="1" ht="9.75">
      <c r="B77" s="83"/>
      <c r="C77" s="83"/>
      <c r="D77" s="83"/>
      <c r="E77" s="83"/>
      <c r="F77" s="83"/>
      <c r="G77" s="83"/>
      <c r="H77" s="83"/>
      <c r="I77" s="83"/>
      <c r="J77" s="83"/>
      <c r="K77" s="84"/>
      <c r="L77" s="85"/>
      <c r="M77" s="85"/>
      <c r="N77" s="86"/>
      <c r="O77" s="86"/>
      <c r="P77" s="86"/>
      <c r="Q77" s="86"/>
      <c r="R77" s="86"/>
      <c r="S77" s="86"/>
      <c r="T77" s="86"/>
      <c r="U77" s="86"/>
    </row>
    <row r="78" spans="2:21" s="82" customFormat="1" ht="9.75">
      <c r="B78" s="83"/>
      <c r="C78" s="83"/>
      <c r="D78" s="83"/>
      <c r="E78" s="83"/>
      <c r="F78" s="83"/>
      <c r="G78" s="83"/>
      <c r="H78" s="83"/>
      <c r="I78" s="83"/>
      <c r="J78" s="83"/>
      <c r="K78" s="84"/>
      <c r="L78" s="85"/>
      <c r="M78" s="85"/>
      <c r="N78" s="86"/>
      <c r="O78" s="86"/>
      <c r="P78" s="86"/>
      <c r="Q78" s="86"/>
      <c r="R78" s="86"/>
      <c r="S78" s="86"/>
      <c r="T78" s="86"/>
      <c r="U78" s="86"/>
    </row>
    <row r="79" spans="2:21" s="82" customFormat="1" ht="9.75">
      <c r="B79" s="83"/>
      <c r="C79" s="83"/>
      <c r="D79" s="83"/>
      <c r="E79" s="83"/>
      <c r="F79" s="83"/>
      <c r="G79" s="83"/>
      <c r="H79" s="83"/>
      <c r="I79" s="83"/>
      <c r="J79" s="83"/>
      <c r="K79" s="84"/>
      <c r="L79" s="85"/>
      <c r="M79" s="85"/>
      <c r="N79" s="86"/>
      <c r="O79" s="86"/>
      <c r="P79" s="86"/>
      <c r="Q79" s="86"/>
      <c r="R79" s="86"/>
      <c r="S79" s="86"/>
      <c r="T79" s="86"/>
      <c r="U79" s="86"/>
    </row>
    <row r="80" spans="2:21" s="82" customFormat="1" ht="9.75">
      <c r="B80" s="83"/>
      <c r="C80" s="83"/>
      <c r="D80" s="83"/>
      <c r="E80" s="83"/>
      <c r="F80" s="83"/>
      <c r="G80" s="83"/>
      <c r="H80" s="83"/>
      <c r="I80" s="83"/>
      <c r="J80" s="83"/>
      <c r="K80" s="84"/>
      <c r="L80" s="85"/>
      <c r="M80" s="85"/>
      <c r="N80" s="86"/>
      <c r="O80" s="86"/>
      <c r="P80" s="86"/>
      <c r="Q80" s="86"/>
      <c r="R80" s="86"/>
      <c r="S80" s="86"/>
      <c r="T80" s="86"/>
      <c r="U80" s="86"/>
    </row>
    <row r="81" spans="2:21" s="82" customFormat="1" ht="9.75">
      <c r="B81" s="88"/>
      <c r="C81" s="88"/>
      <c r="D81" s="88"/>
      <c r="E81" s="88"/>
      <c r="F81" s="88"/>
      <c r="G81" s="88"/>
      <c r="H81" s="88"/>
      <c r="I81" s="88"/>
      <c r="J81" s="88"/>
      <c r="K81" s="84"/>
      <c r="L81" s="85"/>
      <c r="M81" s="85"/>
      <c r="N81" s="86"/>
      <c r="O81" s="86"/>
      <c r="P81" s="86"/>
      <c r="Q81" s="86"/>
      <c r="R81" s="86"/>
      <c r="S81" s="86"/>
      <c r="T81" s="86"/>
      <c r="U81" s="86"/>
    </row>
    <row r="82" spans="11:21" s="82" customFormat="1" ht="9.75" hidden="1">
      <c r="K82" s="84"/>
      <c r="L82" s="89" t="s">
        <v>56</v>
      </c>
      <c r="M82" s="90">
        <v>11488826</v>
      </c>
      <c r="N82" s="91" t="s">
        <v>57</v>
      </c>
      <c r="O82" s="86"/>
      <c r="P82" s="86"/>
      <c r="Q82" s="86"/>
      <c r="R82" s="86"/>
      <c r="S82" s="86"/>
      <c r="T82" s="86"/>
      <c r="U82" s="86"/>
    </row>
    <row r="83" spans="11:21" s="82" customFormat="1" ht="9.75" hidden="1">
      <c r="K83" s="84"/>
      <c r="L83" s="89" t="s">
        <v>58</v>
      </c>
      <c r="M83" s="27">
        <v>10281767</v>
      </c>
      <c r="N83" s="92" t="s">
        <v>59</v>
      </c>
      <c r="O83" s="86"/>
      <c r="P83" s="86"/>
      <c r="Q83" s="86"/>
      <c r="R83" s="86"/>
      <c r="S83" s="86"/>
      <c r="T83" s="86"/>
      <c r="U83" s="86"/>
    </row>
    <row r="84" spans="11:21" s="82" customFormat="1" ht="9.75" hidden="1">
      <c r="K84" s="84"/>
      <c r="L84" s="89" t="s">
        <v>60</v>
      </c>
      <c r="M84" s="27">
        <v>10434248</v>
      </c>
      <c r="N84" s="92" t="s">
        <v>61</v>
      </c>
      <c r="O84" s="86"/>
      <c r="P84" s="86"/>
      <c r="Q84" s="86"/>
      <c r="R84" s="86"/>
      <c r="S84" s="86"/>
      <c r="T84" s="86"/>
      <c r="U84" s="86"/>
    </row>
    <row r="85" spans="11:21" s="82" customFormat="1" ht="9.75" hidden="1">
      <c r="K85" s="84"/>
      <c r="L85" s="89" t="s">
        <v>62</v>
      </c>
      <c r="M85" s="90">
        <v>10237140</v>
      </c>
      <c r="N85" s="91" t="s">
        <v>63</v>
      </c>
      <c r="O85" s="86"/>
      <c r="P85" s="86"/>
      <c r="Q85" s="86"/>
      <c r="R85" s="86"/>
      <c r="S85" s="86"/>
      <c r="T85" s="86"/>
      <c r="U85" s="86"/>
    </row>
    <row r="86" spans="11:17" s="93" customFormat="1" ht="9.75" hidden="1">
      <c r="K86" s="94"/>
      <c r="L86" s="95" t="s">
        <v>64</v>
      </c>
      <c r="M86" s="33">
        <v>11453650</v>
      </c>
      <c r="N86" s="33" t="s">
        <v>65</v>
      </c>
      <c r="O86" s="94"/>
      <c r="P86" s="94"/>
      <c r="Q86" s="94"/>
    </row>
    <row r="87" spans="11:21" s="82" customFormat="1" ht="9.75" hidden="1">
      <c r="K87" s="84"/>
      <c r="L87" s="90"/>
      <c r="M87" s="90"/>
      <c r="N87" s="91"/>
      <c r="O87" s="86"/>
      <c r="P87" s="86"/>
      <c r="Q87" s="86"/>
      <c r="R87" s="86"/>
      <c r="S87" s="86"/>
      <c r="T87" s="86"/>
      <c r="U87" s="86"/>
    </row>
    <row r="88" spans="11:21" s="82" customFormat="1" ht="9.75" hidden="1">
      <c r="K88" s="84"/>
      <c r="L88" s="96" t="s">
        <v>66</v>
      </c>
      <c r="M88" s="90"/>
      <c r="N88" s="91"/>
      <c r="O88" s="86"/>
      <c r="P88" s="86"/>
      <c r="Q88" s="86"/>
      <c r="R88" s="86"/>
      <c r="S88" s="86"/>
      <c r="T88" s="86"/>
      <c r="U88" s="86"/>
    </row>
    <row r="89" spans="11:21" s="82" customFormat="1" ht="9.75" hidden="1">
      <c r="K89" s="97" t="s">
        <v>67</v>
      </c>
      <c r="L89" s="96" t="s">
        <v>68</v>
      </c>
      <c r="M89" s="98" t="str">
        <f aca="true" t="shared" si="0" ref="M89:M95">K89</f>
        <v>I</v>
      </c>
      <c r="N89" s="91"/>
      <c r="O89" s="86"/>
      <c r="P89" s="86"/>
      <c r="Q89" s="86"/>
      <c r="R89" s="86"/>
      <c r="S89" s="86"/>
      <c r="T89" s="86"/>
      <c r="U89" s="86"/>
    </row>
    <row r="90" spans="11:21" s="82" customFormat="1" ht="9.75" hidden="1">
      <c r="K90" s="97" t="s">
        <v>69</v>
      </c>
      <c r="L90" s="96" t="s">
        <v>70</v>
      </c>
      <c r="M90" s="98" t="str">
        <f t="shared" si="0"/>
        <v>II</v>
      </c>
      <c r="N90" s="86"/>
      <c r="O90" s="86"/>
      <c r="P90" s="86"/>
      <c r="Q90" s="86"/>
      <c r="R90" s="86"/>
      <c r="S90" s="86"/>
      <c r="T90" s="86"/>
      <c r="U90" s="86"/>
    </row>
    <row r="91" spans="11:21" s="82" customFormat="1" ht="9.75" hidden="1">
      <c r="K91" s="97" t="s">
        <v>71</v>
      </c>
      <c r="L91" s="96" t="s">
        <v>72</v>
      </c>
      <c r="M91" s="98" t="str">
        <f t="shared" si="0"/>
        <v>III</v>
      </c>
      <c r="N91" s="86"/>
      <c r="O91" s="86"/>
      <c r="P91" s="86"/>
      <c r="Q91" s="86"/>
      <c r="R91" s="86"/>
      <c r="S91" s="86"/>
      <c r="T91" s="86"/>
      <c r="U91" s="86"/>
    </row>
    <row r="92" spans="11:21" s="82" customFormat="1" ht="9.75" hidden="1">
      <c r="K92" s="97" t="s">
        <v>73</v>
      </c>
      <c r="L92" s="96" t="s">
        <v>74</v>
      </c>
      <c r="M92" s="98" t="str">
        <f t="shared" si="0"/>
        <v>IV</v>
      </c>
      <c r="N92" s="86"/>
      <c r="O92" s="86"/>
      <c r="P92" s="86"/>
      <c r="Q92" s="86"/>
      <c r="R92" s="86"/>
      <c r="S92" s="86"/>
      <c r="T92" s="86"/>
      <c r="U92" s="86"/>
    </row>
    <row r="93" spans="11:21" s="82" customFormat="1" ht="9.75" hidden="1">
      <c r="K93" s="97" t="s">
        <v>75</v>
      </c>
      <c r="L93" s="96" t="s">
        <v>76</v>
      </c>
      <c r="M93" s="98" t="str">
        <f t="shared" si="0"/>
        <v>VII</v>
      </c>
      <c r="N93" s="86"/>
      <c r="O93" s="86"/>
      <c r="P93" s="86"/>
      <c r="Q93" s="86"/>
      <c r="R93" s="86"/>
      <c r="S93" s="86"/>
      <c r="T93" s="86"/>
      <c r="U93" s="86"/>
    </row>
    <row r="94" spans="11:21" s="82" customFormat="1" ht="9.75" hidden="1">
      <c r="K94" s="97" t="s">
        <v>77</v>
      </c>
      <c r="L94" s="96" t="s">
        <v>78</v>
      </c>
      <c r="M94" s="98" t="str">
        <f t="shared" si="0"/>
        <v>IX</v>
      </c>
      <c r="N94" s="86"/>
      <c r="O94" s="86"/>
      <c r="P94" s="86"/>
      <c r="Q94" s="86"/>
      <c r="R94" s="86"/>
      <c r="S94" s="86"/>
      <c r="T94" s="86"/>
      <c r="U94" s="86"/>
    </row>
    <row r="95" spans="11:21" s="82" customFormat="1" ht="9.75" hidden="1">
      <c r="K95" s="97" t="s">
        <v>79</v>
      </c>
      <c r="L95" s="96" t="s">
        <v>80</v>
      </c>
      <c r="M95" s="98" t="str">
        <f t="shared" si="0"/>
        <v>VIII</v>
      </c>
      <c r="N95" s="86"/>
      <c r="O95" s="86"/>
      <c r="P95" s="86"/>
      <c r="Q95" s="86"/>
      <c r="R95" s="86"/>
      <c r="S95" s="86"/>
      <c r="T95" s="86"/>
      <c r="U95" s="86"/>
    </row>
    <row r="96" spans="11:21" s="82" customFormat="1" ht="9.75" hidden="1">
      <c r="K96" s="84"/>
      <c r="L96" s="85"/>
      <c r="M96" s="85"/>
      <c r="N96" s="86"/>
      <c r="O96" s="86"/>
      <c r="P96" s="86"/>
      <c r="Q96" s="86"/>
      <c r="R96" s="86"/>
      <c r="S96" s="86"/>
      <c r="T96" s="86"/>
      <c r="U96" s="86"/>
    </row>
    <row r="97" spans="11:21" s="82" customFormat="1" ht="9.75" hidden="1">
      <c r="K97" s="97"/>
      <c r="L97" s="96" t="s">
        <v>81</v>
      </c>
      <c r="M97" s="98"/>
      <c r="N97" s="86"/>
      <c r="O97" s="86"/>
      <c r="P97" s="86"/>
      <c r="Q97" s="86"/>
      <c r="R97" s="86"/>
      <c r="S97" s="86"/>
      <c r="T97" s="86"/>
      <c r="U97" s="86"/>
    </row>
    <row r="98" spans="11:21" s="82" customFormat="1" ht="9.75" hidden="1">
      <c r="K98" s="97"/>
      <c r="L98" s="96" t="s">
        <v>40</v>
      </c>
      <c r="M98" s="98"/>
      <c r="N98" s="86"/>
      <c r="O98" s="86"/>
      <c r="P98" s="86"/>
      <c r="Q98" s="86"/>
      <c r="R98" s="86"/>
      <c r="S98" s="86"/>
      <c r="T98" s="86"/>
      <c r="U98" s="86"/>
    </row>
    <row r="99" spans="11:21" s="82" customFormat="1" ht="9.75" hidden="1">
      <c r="K99" s="84"/>
      <c r="L99" s="96" t="s">
        <v>82</v>
      </c>
      <c r="M99" s="98"/>
      <c r="N99" s="86"/>
      <c r="O99" s="86"/>
      <c r="P99" s="86"/>
      <c r="Q99" s="86"/>
      <c r="R99" s="86"/>
      <c r="S99" s="86"/>
      <c r="T99" s="86"/>
      <c r="U99" s="86"/>
    </row>
    <row r="100" spans="11:21" s="82" customFormat="1" ht="9.75" hidden="1">
      <c r="K100" s="84"/>
      <c r="L100" s="96" t="s">
        <v>83</v>
      </c>
      <c r="M100" s="98"/>
      <c r="N100" s="86"/>
      <c r="O100" s="86"/>
      <c r="P100" s="86"/>
      <c r="Q100" s="86"/>
      <c r="R100" s="86"/>
      <c r="S100" s="86"/>
      <c r="T100" s="86"/>
      <c r="U100" s="86"/>
    </row>
    <row r="101" spans="11:21" s="82" customFormat="1" ht="9.75" hidden="1">
      <c r="K101" s="84"/>
      <c r="L101" s="98"/>
      <c r="M101" s="98"/>
      <c r="N101" s="86"/>
      <c r="O101" s="86"/>
      <c r="P101" s="86"/>
      <c r="Q101" s="86"/>
      <c r="R101" s="86"/>
      <c r="S101" s="86"/>
      <c r="T101" s="86"/>
      <c r="U101" s="86"/>
    </row>
    <row r="102" spans="11:21" s="82" customFormat="1" ht="9.75" hidden="1">
      <c r="K102" s="84"/>
      <c r="L102" s="96" t="s">
        <v>84</v>
      </c>
      <c r="M102" s="98"/>
      <c r="N102" s="86"/>
      <c r="O102" s="86"/>
      <c r="P102" s="86"/>
      <c r="Q102" s="86"/>
      <c r="R102" s="86"/>
      <c r="S102" s="86"/>
      <c r="T102" s="86"/>
      <c r="U102" s="86"/>
    </row>
    <row r="103" spans="11:21" s="82" customFormat="1" ht="9.75" hidden="1">
      <c r="K103" s="84"/>
      <c r="L103" s="96" t="s">
        <v>85</v>
      </c>
      <c r="M103" s="98"/>
      <c r="N103" s="86"/>
      <c r="O103" s="86"/>
      <c r="P103" s="86"/>
      <c r="Q103" s="86"/>
      <c r="R103" s="86"/>
      <c r="S103" s="86"/>
      <c r="T103" s="86"/>
      <c r="U103" s="86"/>
    </row>
    <row r="104" spans="11:21" s="82" customFormat="1" ht="9.75" hidden="1">
      <c r="K104" s="84"/>
      <c r="L104" s="96" t="s">
        <v>86</v>
      </c>
      <c r="M104" s="85"/>
      <c r="N104" s="86"/>
      <c r="O104" s="86"/>
      <c r="P104" s="86"/>
      <c r="Q104" s="86"/>
      <c r="R104" s="86"/>
      <c r="S104" s="86"/>
      <c r="T104" s="86"/>
      <c r="U104" s="86"/>
    </row>
    <row r="105" spans="11:21" s="82" customFormat="1" ht="9.75" hidden="1">
      <c r="K105" s="84"/>
      <c r="L105" s="96" t="s">
        <v>87</v>
      </c>
      <c r="M105" s="85"/>
      <c r="N105" s="86"/>
      <c r="O105" s="86"/>
      <c r="P105" s="86"/>
      <c r="Q105" s="86"/>
      <c r="R105" s="86"/>
      <c r="S105" s="86"/>
      <c r="T105" s="86"/>
      <c r="U105" s="86"/>
    </row>
    <row r="106" spans="11:21" s="100" customFormat="1" ht="9.75" hidden="1">
      <c r="K106" s="84"/>
      <c r="L106" s="98"/>
      <c r="M106" s="98"/>
      <c r="N106" s="99"/>
      <c r="O106" s="99"/>
      <c r="P106" s="99"/>
      <c r="Q106" s="99"/>
      <c r="R106" s="99"/>
      <c r="S106" s="99"/>
      <c r="T106" s="99"/>
      <c r="U106" s="99"/>
    </row>
    <row r="107" spans="11:21" s="82" customFormat="1" ht="9.75" hidden="1">
      <c r="K107" s="84"/>
      <c r="L107" s="96" t="s">
        <v>88</v>
      </c>
      <c r="M107" s="85"/>
      <c r="N107" s="86"/>
      <c r="O107" s="86"/>
      <c r="P107" s="86"/>
      <c r="Q107" s="86"/>
      <c r="R107" s="86"/>
      <c r="S107" s="86"/>
      <c r="T107" s="86"/>
      <c r="U107" s="86"/>
    </row>
    <row r="108" spans="11:21" s="82" customFormat="1" ht="9.75" hidden="1">
      <c r="K108" s="84"/>
      <c r="L108" s="96" t="s">
        <v>89</v>
      </c>
      <c r="M108" s="85"/>
      <c r="N108" s="86"/>
      <c r="O108" s="86"/>
      <c r="P108" s="86"/>
      <c r="Q108" s="86"/>
      <c r="R108" s="86"/>
      <c r="S108" s="86"/>
      <c r="T108" s="86"/>
      <c r="U108" s="86"/>
    </row>
    <row r="109" spans="11:21" s="82" customFormat="1" ht="9.75" hidden="1">
      <c r="K109" s="84"/>
      <c r="L109" s="96" t="s">
        <v>90</v>
      </c>
      <c r="M109" s="85"/>
      <c r="N109" s="86"/>
      <c r="O109" s="86"/>
      <c r="P109" s="86"/>
      <c r="Q109" s="86"/>
      <c r="R109" s="86"/>
      <c r="S109" s="86"/>
      <c r="T109" s="86"/>
      <c r="U109" s="86"/>
    </row>
    <row r="110" spans="11:21" s="82" customFormat="1" ht="9.75" hidden="1">
      <c r="K110" s="84"/>
      <c r="L110" s="96" t="s">
        <v>91</v>
      </c>
      <c r="M110" s="85"/>
      <c r="N110" s="86"/>
      <c r="O110" s="86"/>
      <c r="P110" s="86"/>
      <c r="Q110" s="86"/>
      <c r="R110" s="86"/>
      <c r="S110" s="86"/>
      <c r="T110" s="86"/>
      <c r="U110" s="86"/>
    </row>
    <row r="111" spans="11:21" s="82" customFormat="1" ht="9.75" hidden="1">
      <c r="K111" s="84"/>
      <c r="L111" s="96" t="s">
        <v>92</v>
      </c>
      <c r="M111" s="85"/>
      <c r="N111" s="86"/>
      <c r="O111" s="86"/>
      <c r="P111" s="86"/>
      <c r="Q111" s="86"/>
      <c r="R111" s="86"/>
      <c r="S111" s="86"/>
      <c r="T111" s="86"/>
      <c r="U111" s="86"/>
    </row>
    <row r="112" spans="11:21" s="82" customFormat="1" ht="9.75" hidden="1">
      <c r="K112" s="84"/>
      <c r="L112" s="96" t="s">
        <v>93</v>
      </c>
      <c r="M112" s="85"/>
      <c r="N112" s="86"/>
      <c r="O112" s="86"/>
      <c r="P112" s="86"/>
      <c r="Q112" s="86"/>
      <c r="R112" s="86"/>
      <c r="S112" s="86"/>
      <c r="T112" s="86"/>
      <c r="U112" s="86"/>
    </row>
    <row r="113" spans="11:21" s="82" customFormat="1" ht="9.75" hidden="1">
      <c r="K113" s="84"/>
      <c r="L113" s="96" t="s">
        <v>94</v>
      </c>
      <c r="M113" s="85"/>
      <c r="N113" s="86"/>
      <c r="O113" s="86"/>
      <c r="P113" s="86"/>
      <c r="Q113" s="86"/>
      <c r="R113" s="86"/>
      <c r="S113" s="86"/>
      <c r="T113" s="86"/>
      <c r="U113" s="86"/>
    </row>
    <row r="114" spans="11:21" s="82" customFormat="1" ht="9.75" hidden="1">
      <c r="K114" s="84"/>
      <c r="L114" s="96" t="s">
        <v>95</v>
      </c>
      <c r="M114" s="85"/>
      <c r="N114" s="86"/>
      <c r="O114" s="86"/>
      <c r="P114" s="86"/>
      <c r="Q114" s="86"/>
      <c r="R114" s="86"/>
      <c r="S114" s="86"/>
      <c r="T114" s="86"/>
      <c r="U114" s="86"/>
    </row>
    <row r="115" spans="11:21" s="82" customFormat="1" ht="9.75" hidden="1">
      <c r="K115" s="84"/>
      <c r="L115" s="96" t="s">
        <v>96</v>
      </c>
      <c r="M115" s="85"/>
      <c r="N115" s="86"/>
      <c r="O115" s="86"/>
      <c r="P115" s="86"/>
      <c r="Q115" s="86"/>
      <c r="R115" s="86"/>
      <c r="S115" s="86"/>
      <c r="T115" s="86"/>
      <c r="U115" s="86"/>
    </row>
    <row r="116" spans="11:21" s="82" customFormat="1" ht="9.75" hidden="1">
      <c r="K116" s="84"/>
      <c r="L116" s="96" t="s">
        <v>97</v>
      </c>
      <c r="M116" s="101"/>
      <c r="N116" s="102"/>
      <c r="O116" s="102"/>
      <c r="P116" s="86"/>
      <c r="Q116" s="86"/>
      <c r="R116" s="86"/>
      <c r="S116" s="86"/>
      <c r="T116" s="86"/>
      <c r="U116" s="86"/>
    </row>
    <row r="117" spans="11:21" s="82" customFormat="1" ht="9.75" hidden="1">
      <c r="K117" s="84"/>
      <c r="M117" s="101"/>
      <c r="N117" s="102"/>
      <c r="O117" s="102"/>
      <c r="P117" s="86"/>
      <c r="Q117" s="86"/>
      <c r="R117" s="86"/>
      <c r="S117" s="86"/>
      <c r="T117" s="86"/>
      <c r="U117" s="86"/>
    </row>
    <row r="118" spans="11:21" s="82" customFormat="1" ht="9.75" hidden="1">
      <c r="K118" s="84"/>
      <c r="L118" s="96" t="s">
        <v>98</v>
      </c>
      <c r="M118" s="101"/>
      <c r="N118" s="102"/>
      <c r="O118" s="102"/>
      <c r="P118" s="86"/>
      <c r="Q118" s="86"/>
      <c r="R118" s="86"/>
      <c r="S118" s="86"/>
      <c r="T118" s="86"/>
      <c r="U118" s="86"/>
    </row>
    <row r="119" spans="11:21" s="82" customFormat="1" ht="9.75" hidden="1">
      <c r="K119" s="84"/>
      <c r="L119" s="103" t="s">
        <v>99</v>
      </c>
      <c r="M119" s="101"/>
      <c r="N119" s="102"/>
      <c r="O119" s="102"/>
      <c r="P119" s="86"/>
      <c r="Q119" s="86"/>
      <c r="R119" s="86"/>
      <c r="S119" s="86"/>
      <c r="T119" s="86"/>
      <c r="U119" s="86"/>
    </row>
    <row r="120" spans="11:21" s="82" customFormat="1" ht="9.75" hidden="1">
      <c r="K120" s="84"/>
      <c r="L120" s="103" t="s">
        <v>100</v>
      </c>
      <c r="M120" s="101"/>
      <c r="N120" s="102"/>
      <c r="O120" s="102"/>
      <c r="P120" s="86"/>
      <c r="Q120" s="86"/>
      <c r="R120" s="86"/>
      <c r="S120" s="86"/>
      <c r="T120" s="86"/>
      <c r="U120" s="86"/>
    </row>
    <row r="121" spans="11:21" s="82" customFormat="1" ht="9.75" hidden="1">
      <c r="K121" s="84"/>
      <c r="L121" s="103" t="s">
        <v>101</v>
      </c>
      <c r="M121" s="101"/>
      <c r="N121" s="102"/>
      <c r="O121" s="102"/>
      <c r="P121" s="86"/>
      <c r="Q121" s="86"/>
      <c r="R121" s="86"/>
      <c r="S121" s="86"/>
      <c r="T121" s="86"/>
      <c r="U121" s="86"/>
    </row>
    <row r="122" spans="11:21" s="82" customFormat="1" ht="12.75" customHeight="1" hidden="1">
      <c r="K122" s="84"/>
      <c r="L122" s="103" t="s">
        <v>102</v>
      </c>
      <c r="M122" s="101"/>
      <c r="N122" s="102"/>
      <c r="O122" s="102"/>
      <c r="P122" s="86"/>
      <c r="Q122" s="86"/>
      <c r="R122" s="86"/>
      <c r="S122" s="86"/>
      <c r="T122" s="86"/>
      <c r="U122" s="86"/>
    </row>
    <row r="123" spans="11:21" s="82" customFormat="1" ht="9.75" hidden="1">
      <c r="K123" s="84"/>
      <c r="L123" s="103" t="s">
        <v>103</v>
      </c>
      <c r="M123" s="101"/>
      <c r="N123" s="102"/>
      <c r="O123" s="102"/>
      <c r="P123" s="86"/>
      <c r="Q123" s="86"/>
      <c r="R123" s="86"/>
      <c r="S123" s="86"/>
      <c r="T123" s="86"/>
      <c r="U123" s="86"/>
    </row>
    <row r="124" spans="11:21" s="82" customFormat="1" ht="9.75">
      <c r="K124" s="84"/>
      <c r="L124" s="101"/>
      <c r="M124" s="101"/>
      <c r="N124" s="102"/>
      <c r="O124" s="102"/>
      <c r="P124" s="86"/>
      <c r="Q124" s="86"/>
      <c r="R124" s="86"/>
      <c r="S124" s="86"/>
      <c r="T124" s="86"/>
      <c r="U124" s="86"/>
    </row>
    <row r="125" spans="11:21" s="82" customFormat="1" ht="9.75">
      <c r="K125" s="84"/>
      <c r="L125" s="101"/>
      <c r="M125" s="101"/>
      <c r="N125" s="102"/>
      <c r="O125" s="102"/>
      <c r="P125" s="86"/>
      <c r="Q125" s="86"/>
      <c r="R125" s="86"/>
      <c r="S125" s="86"/>
      <c r="T125" s="86"/>
      <c r="U125" s="86"/>
    </row>
    <row r="126" spans="11:21" s="82" customFormat="1" ht="9.75">
      <c r="K126" s="84"/>
      <c r="L126" s="101"/>
      <c r="M126" s="101"/>
      <c r="N126" s="102"/>
      <c r="O126" s="102"/>
      <c r="P126" s="86"/>
      <c r="Q126" s="86"/>
      <c r="R126" s="86"/>
      <c r="S126" s="86"/>
      <c r="T126" s="86"/>
      <c r="U126" s="86"/>
    </row>
    <row r="127" spans="11:21" s="82" customFormat="1" ht="9.75">
      <c r="K127" s="84"/>
      <c r="L127" s="101"/>
      <c r="M127" s="101"/>
      <c r="N127" s="102"/>
      <c r="O127" s="102"/>
      <c r="P127" s="86"/>
      <c r="Q127" s="86"/>
      <c r="R127" s="86"/>
      <c r="S127" s="86"/>
      <c r="T127" s="86"/>
      <c r="U127" s="86"/>
    </row>
    <row r="128" spans="11:21" s="82" customFormat="1" ht="9.75">
      <c r="K128" s="84"/>
      <c r="L128" s="101"/>
      <c r="M128" s="101"/>
      <c r="N128" s="102"/>
      <c r="O128" s="102"/>
      <c r="P128" s="86"/>
      <c r="Q128" s="86"/>
      <c r="R128" s="86"/>
      <c r="S128" s="86"/>
      <c r="T128" s="86"/>
      <c r="U128" s="86"/>
    </row>
    <row r="129" spans="11:21" s="82" customFormat="1" ht="9.75">
      <c r="K129" s="84"/>
      <c r="L129" s="101"/>
      <c r="M129" s="101"/>
      <c r="N129" s="102"/>
      <c r="O129" s="102"/>
      <c r="P129" s="86"/>
      <c r="Q129" s="86"/>
      <c r="R129" s="86"/>
      <c r="S129" s="86"/>
      <c r="T129" s="86"/>
      <c r="U129" s="86"/>
    </row>
    <row r="130" spans="11:21" s="82" customFormat="1" ht="9.75">
      <c r="K130" s="84"/>
      <c r="L130" s="101"/>
      <c r="M130" s="101"/>
      <c r="N130" s="102"/>
      <c r="O130" s="102"/>
      <c r="P130" s="86"/>
      <c r="Q130" s="86"/>
      <c r="R130" s="86"/>
      <c r="S130" s="86"/>
      <c r="T130" s="86"/>
      <c r="U130" s="86"/>
    </row>
    <row r="131" spans="11:21" s="82" customFormat="1" ht="9.75">
      <c r="K131" s="84"/>
      <c r="L131" s="101"/>
      <c r="M131" s="101"/>
      <c r="N131" s="102"/>
      <c r="O131" s="102"/>
      <c r="P131" s="86"/>
      <c r="Q131" s="86"/>
      <c r="R131" s="86"/>
      <c r="S131" s="86"/>
      <c r="T131" s="86"/>
      <c r="U131" s="86"/>
    </row>
    <row r="132" spans="11:21" s="82" customFormat="1" ht="9.75">
      <c r="K132" s="84"/>
      <c r="L132" s="101"/>
      <c r="M132" s="101"/>
      <c r="N132" s="102"/>
      <c r="O132" s="102"/>
      <c r="P132" s="86"/>
      <c r="Q132" s="86"/>
      <c r="R132" s="86"/>
      <c r="S132" s="86"/>
      <c r="T132" s="86"/>
      <c r="U132" s="86"/>
    </row>
    <row r="133" spans="11:21" s="82" customFormat="1" ht="9.75">
      <c r="K133" s="84"/>
      <c r="L133" s="101"/>
      <c r="M133" s="101"/>
      <c r="N133" s="102"/>
      <c r="O133" s="102"/>
      <c r="P133" s="86"/>
      <c r="Q133" s="86"/>
      <c r="R133" s="86"/>
      <c r="S133" s="86"/>
      <c r="T133" s="86"/>
      <c r="U133" s="86"/>
    </row>
    <row r="134" spans="11:21" s="82" customFormat="1" ht="9.75">
      <c r="K134" s="84"/>
      <c r="L134" s="101"/>
      <c r="M134" s="101"/>
      <c r="N134" s="102"/>
      <c r="O134" s="102"/>
      <c r="P134" s="86"/>
      <c r="Q134" s="86"/>
      <c r="R134" s="86"/>
      <c r="S134" s="86"/>
      <c r="T134" s="86"/>
      <c r="U134" s="86"/>
    </row>
    <row r="135" spans="11:21" s="82" customFormat="1" ht="9.75">
      <c r="K135" s="84"/>
      <c r="L135" s="101"/>
      <c r="M135" s="101"/>
      <c r="N135" s="102"/>
      <c r="O135" s="102"/>
      <c r="P135" s="86"/>
      <c r="Q135" s="86"/>
      <c r="R135" s="86"/>
      <c r="S135" s="86"/>
      <c r="T135" s="86"/>
      <c r="U135" s="86"/>
    </row>
    <row r="136" spans="11:21" s="82" customFormat="1" ht="9.75">
      <c r="K136" s="84"/>
      <c r="L136" s="101"/>
      <c r="M136" s="101"/>
      <c r="N136" s="102"/>
      <c r="O136" s="102"/>
      <c r="P136" s="86"/>
      <c r="Q136" s="86"/>
      <c r="R136" s="86"/>
      <c r="S136" s="86"/>
      <c r="T136" s="86"/>
      <c r="U136" s="86"/>
    </row>
    <row r="137" spans="11:21" s="82" customFormat="1" ht="9.75">
      <c r="K137" s="84"/>
      <c r="L137" s="101"/>
      <c r="M137" s="101"/>
      <c r="N137" s="102"/>
      <c r="O137" s="102"/>
      <c r="P137" s="86"/>
      <c r="Q137" s="86"/>
      <c r="R137" s="86"/>
      <c r="S137" s="86"/>
      <c r="T137" s="86"/>
      <c r="U137" s="86"/>
    </row>
    <row r="138" spans="11:21" s="82" customFormat="1" ht="9.75">
      <c r="K138" s="84"/>
      <c r="L138" s="101"/>
      <c r="M138" s="101"/>
      <c r="N138" s="102"/>
      <c r="O138" s="102"/>
      <c r="P138" s="86"/>
      <c r="Q138" s="86"/>
      <c r="R138" s="86"/>
      <c r="S138" s="86"/>
      <c r="T138" s="86"/>
      <c r="U138" s="86"/>
    </row>
    <row r="139" spans="11:21" s="82" customFormat="1" ht="9.75">
      <c r="K139" s="84"/>
      <c r="L139" s="101"/>
      <c r="M139" s="101"/>
      <c r="N139" s="102"/>
      <c r="O139" s="102"/>
      <c r="P139" s="86"/>
      <c r="Q139" s="86"/>
      <c r="R139" s="86"/>
      <c r="S139" s="86"/>
      <c r="T139" s="86"/>
      <c r="U139" s="86"/>
    </row>
    <row r="140" spans="11:21" s="82" customFormat="1" ht="9.75">
      <c r="K140" s="84"/>
      <c r="L140" s="101"/>
      <c r="M140" s="101"/>
      <c r="N140" s="102"/>
      <c r="O140" s="102"/>
      <c r="P140" s="86"/>
      <c r="Q140" s="86"/>
      <c r="R140" s="86"/>
      <c r="S140" s="86"/>
      <c r="T140" s="86"/>
      <c r="U140" s="86"/>
    </row>
    <row r="141" spans="11:21" s="82" customFormat="1" ht="9.75">
      <c r="K141" s="84"/>
      <c r="L141" s="101"/>
      <c r="M141" s="101"/>
      <c r="N141" s="102"/>
      <c r="O141" s="102"/>
      <c r="P141" s="86"/>
      <c r="Q141" s="86"/>
      <c r="R141" s="86"/>
      <c r="S141" s="86"/>
      <c r="T141" s="86"/>
      <c r="U141" s="86"/>
    </row>
    <row r="142" spans="11:21" s="82" customFormat="1" ht="9.75">
      <c r="K142" s="84"/>
      <c r="L142" s="101"/>
      <c r="M142" s="101"/>
      <c r="N142" s="102"/>
      <c r="O142" s="102"/>
      <c r="P142" s="86"/>
      <c r="Q142" s="86"/>
      <c r="R142" s="86"/>
      <c r="S142" s="86"/>
      <c r="T142" s="86"/>
      <c r="U142" s="86"/>
    </row>
    <row r="143" spans="11:21" s="82" customFormat="1" ht="9.75">
      <c r="K143" s="84"/>
      <c r="L143" s="101"/>
      <c r="M143" s="101"/>
      <c r="N143" s="102"/>
      <c r="O143" s="102"/>
      <c r="P143" s="86"/>
      <c r="Q143" s="86"/>
      <c r="R143" s="86"/>
      <c r="S143" s="86"/>
      <c r="T143" s="86"/>
      <c r="U143" s="86"/>
    </row>
    <row r="144" spans="11:21" s="82" customFormat="1" ht="9.75">
      <c r="K144" s="84"/>
      <c r="L144" s="101"/>
      <c r="M144" s="101"/>
      <c r="N144" s="102"/>
      <c r="O144" s="102"/>
      <c r="P144" s="86"/>
      <c r="Q144" s="86"/>
      <c r="R144" s="86"/>
      <c r="S144" s="86"/>
      <c r="T144" s="86"/>
      <c r="U144" s="86"/>
    </row>
    <row r="145" spans="11:21" s="82" customFormat="1" ht="9.75">
      <c r="K145" s="84"/>
      <c r="L145" s="101"/>
      <c r="M145" s="101"/>
      <c r="N145" s="102"/>
      <c r="O145" s="102"/>
      <c r="P145" s="86"/>
      <c r="Q145" s="86"/>
      <c r="R145" s="86"/>
      <c r="S145" s="86"/>
      <c r="T145" s="86"/>
      <c r="U145" s="86"/>
    </row>
    <row r="146" spans="11:21" s="82" customFormat="1" ht="9.75">
      <c r="K146" s="84"/>
      <c r="L146" s="101"/>
      <c r="M146" s="101"/>
      <c r="N146" s="102"/>
      <c r="O146" s="102"/>
      <c r="P146" s="86"/>
      <c r="Q146" s="86"/>
      <c r="R146" s="86"/>
      <c r="S146" s="86"/>
      <c r="T146" s="86"/>
      <c r="U146" s="86"/>
    </row>
    <row r="147" spans="11:21" s="82" customFormat="1" ht="9.75">
      <c r="K147" s="84"/>
      <c r="L147" s="101"/>
      <c r="M147" s="101"/>
      <c r="N147" s="102"/>
      <c r="O147" s="102"/>
      <c r="P147" s="86"/>
      <c r="Q147" s="86"/>
      <c r="R147" s="86"/>
      <c r="S147" s="86"/>
      <c r="T147" s="86"/>
      <c r="U147" s="86"/>
    </row>
    <row r="148" spans="11:21" s="82" customFormat="1" ht="9.75">
      <c r="K148" s="84"/>
      <c r="L148" s="101"/>
      <c r="M148" s="101"/>
      <c r="N148" s="102"/>
      <c r="O148" s="102"/>
      <c r="P148" s="86"/>
      <c r="Q148" s="86"/>
      <c r="R148" s="86"/>
      <c r="S148" s="86"/>
      <c r="T148" s="86"/>
      <c r="U148" s="86"/>
    </row>
    <row r="149" spans="11:21" s="82" customFormat="1" ht="9.75">
      <c r="K149" s="84"/>
      <c r="L149" s="101"/>
      <c r="M149" s="101"/>
      <c r="N149" s="102"/>
      <c r="O149" s="102"/>
      <c r="P149" s="86"/>
      <c r="Q149" s="86"/>
      <c r="R149" s="86"/>
      <c r="S149" s="86"/>
      <c r="T149" s="86"/>
      <c r="U149" s="86"/>
    </row>
    <row r="150" spans="11:21" s="82" customFormat="1" ht="9.75">
      <c r="K150" s="84"/>
      <c r="L150" s="101"/>
      <c r="M150" s="101"/>
      <c r="N150" s="102"/>
      <c r="O150" s="102"/>
      <c r="P150" s="86"/>
      <c r="Q150" s="86"/>
      <c r="R150" s="86"/>
      <c r="S150" s="86"/>
      <c r="T150" s="86"/>
      <c r="U150" s="86"/>
    </row>
    <row r="151" spans="11:21" s="82" customFormat="1" ht="9.75">
      <c r="K151" s="84"/>
      <c r="L151" s="101"/>
      <c r="M151" s="101"/>
      <c r="N151" s="102"/>
      <c r="O151" s="102"/>
      <c r="P151" s="86"/>
      <c r="Q151" s="86"/>
      <c r="R151" s="86"/>
      <c r="S151" s="86"/>
      <c r="T151" s="86"/>
      <c r="U151" s="86"/>
    </row>
    <row r="152" spans="11:21" s="82" customFormat="1" ht="9.75">
      <c r="K152" s="84"/>
      <c r="L152" s="101"/>
      <c r="M152" s="101"/>
      <c r="N152" s="102"/>
      <c r="O152" s="102"/>
      <c r="P152" s="86"/>
      <c r="Q152" s="86"/>
      <c r="R152" s="86"/>
      <c r="S152" s="86"/>
      <c r="T152" s="86"/>
      <c r="U152" s="86"/>
    </row>
    <row r="153" spans="11:21" s="82" customFormat="1" ht="9.75">
      <c r="K153" s="84"/>
      <c r="L153" s="101"/>
      <c r="M153" s="101"/>
      <c r="N153" s="102"/>
      <c r="O153" s="102"/>
      <c r="P153" s="86"/>
      <c r="Q153" s="86"/>
      <c r="R153" s="86"/>
      <c r="S153" s="86"/>
      <c r="T153" s="86"/>
      <c r="U153" s="86"/>
    </row>
    <row r="154" spans="11:21" s="82" customFormat="1" ht="9.75">
      <c r="K154" s="84"/>
      <c r="L154" s="101"/>
      <c r="M154" s="101"/>
      <c r="N154" s="102"/>
      <c r="O154" s="102"/>
      <c r="P154" s="86"/>
      <c r="Q154" s="86"/>
      <c r="R154" s="86"/>
      <c r="S154" s="86"/>
      <c r="T154" s="86"/>
      <c r="U154" s="86"/>
    </row>
    <row r="155" spans="11:21" s="82" customFormat="1" ht="9.75">
      <c r="K155" s="84"/>
      <c r="L155" s="101"/>
      <c r="M155" s="101"/>
      <c r="N155" s="102"/>
      <c r="O155" s="102"/>
      <c r="P155" s="86"/>
      <c r="Q155" s="86"/>
      <c r="R155" s="86"/>
      <c r="S155" s="86"/>
      <c r="T155" s="86"/>
      <c r="U155" s="86"/>
    </row>
    <row r="156" spans="11:21" s="82" customFormat="1" ht="9.75">
      <c r="K156" s="84"/>
      <c r="L156" s="101"/>
      <c r="M156" s="101"/>
      <c r="N156" s="102"/>
      <c r="O156" s="102"/>
      <c r="P156" s="86"/>
      <c r="Q156" s="86"/>
      <c r="R156" s="86"/>
      <c r="S156" s="86"/>
      <c r="T156" s="86"/>
      <c r="U156" s="86"/>
    </row>
    <row r="157" spans="11:21" s="82" customFormat="1" ht="9.75">
      <c r="K157" s="84"/>
      <c r="L157" s="101"/>
      <c r="M157" s="101"/>
      <c r="N157" s="102"/>
      <c r="O157" s="102"/>
      <c r="P157" s="86"/>
      <c r="Q157" s="86"/>
      <c r="R157" s="86"/>
      <c r="S157" s="86"/>
      <c r="T157" s="86"/>
      <c r="U157" s="86"/>
    </row>
    <row r="158" spans="11:21" s="82" customFormat="1" ht="9.75">
      <c r="K158" s="84"/>
      <c r="L158" s="101"/>
      <c r="M158" s="101"/>
      <c r="N158" s="102"/>
      <c r="O158" s="102"/>
      <c r="P158" s="86"/>
      <c r="Q158" s="86"/>
      <c r="R158" s="86"/>
      <c r="S158" s="86"/>
      <c r="T158" s="86"/>
      <c r="U158" s="86"/>
    </row>
    <row r="159" spans="11:21" s="82" customFormat="1" ht="9.75">
      <c r="K159" s="84"/>
      <c r="L159" s="101"/>
      <c r="M159" s="101"/>
      <c r="N159" s="102"/>
      <c r="O159" s="102"/>
      <c r="P159" s="86"/>
      <c r="Q159" s="86"/>
      <c r="R159" s="86"/>
      <c r="S159" s="86"/>
      <c r="T159" s="86"/>
      <c r="U159" s="86"/>
    </row>
    <row r="160" spans="11:21" s="82" customFormat="1" ht="9.75">
      <c r="K160" s="84"/>
      <c r="L160" s="101"/>
      <c r="M160" s="101"/>
      <c r="N160" s="102"/>
      <c r="O160" s="102"/>
      <c r="P160" s="86"/>
      <c r="Q160" s="86"/>
      <c r="R160" s="86"/>
      <c r="S160" s="86"/>
      <c r="T160" s="86"/>
      <c r="U160" s="86"/>
    </row>
    <row r="161" spans="11:21" s="82" customFormat="1" ht="9.75">
      <c r="K161" s="84"/>
      <c r="L161" s="101"/>
      <c r="M161" s="101"/>
      <c r="N161" s="102"/>
      <c r="O161" s="102"/>
      <c r="P161" s="86"/>
      <c r="Q161" s="86"/>
      <c r="R161" s="86"/>
      <c r="S161" s="86"/>
      <c r="T161" s="86"/>
      <c r="U161" s="86"/>
    </row>
    <row r="162" spans="11:21" s="82" customFormat="1" ht="9.75">
      <c r="K162" s="84"/>
      <c r="L162" s="101"/>
      <c r="M162" s="101"/>
      <c r="N162" s="102"/>
      <c r="O162" s="102"/>
      <c r="P162" s="86"/>
      <c r="Q162" s="86"/>
      <c r="R162" s="86"/>
      <c r="S162" s="86"/>
      <c r="T162" s="86"/>
      <c r="U162" s="86"/>
    </row>
    <row r="163" spans="11:21" s="82" customFormat="1" ht="9.75">
      <c r="K163" s="84"/>
      <c r="L163" s="101"/>
      <c r="M163" s="101"/>
      <c r="N163" s="102"/>
      <c r="O163" s="102"/>
      <c r="P163" s="86"/>
      <c r="Q163" s="86"/>
      <c r="R163" s="86"/>
      <c r="S163" s="86"/>
      <c r="T163" s="86"/>
      <c r="U163" s="86"/>
    </row>
    <row r="164" spans="11:21" s="82" customFormat="1" ht="9.75">
      <c r="K164" s="84"/>
      <c r="L164" s="101"/>
      <c r="M164" s="101"/>
      <c r="N164" s="102"/>
      <c r="O164" s="102"/>
      <c r="P164" s="86"/>
      <c r="Q164" s="86"/>
      <c r="R164" s="86"/>
      <c r="S164" s="86"/>
      <c r="T164" s="86"/>
      <c r="U164" s="86"/>
    </row>
    <row r="165" spans="11:21" s="82" customFormat="1" ht="9.75">
      <c r="K165" s="84"/>
      <c r="L165" s="101"/>
      <c r="M165" s="101"/>
      <c r="N165" s="102"/>
      <c r="O165" s="102"/>
      <c r="P165" s="86"/>
      <c r="Q165" s="86"/>
      <c r="R165" s="86"/>
      <c r="S165" s="86"/>
      <c r="T165" s="86"/>
      <c r="U165" s="86"/>
    </row>
    <row r="166" spans="11:21" s="82" customFormat="1" ht="9.75">
      <c r="K166" s="84"/>
      <c r="L166" s="101"/>
      <c r="M166" s="101"/>
      <c r="N166" s="102"/>
      <c r="O166" s="102"/>
      <c r="P166" s="86"/>
      <c r="Q166" s="86"/>
      <c r="R166" s="86"/>
      <c r="S166" s="86"/>
      <c r="T166" s="86"/>
      <c r="U166" s="86"/>
    </row>
    <row r="167" spans="11:21" s="82" customFormat="1" ht="9.75">
      <c r="K167" s="84"/>
      <c r="L167" s="101"/>
      <c r="M167" s="101"/>
      <c r="N167" s="102"/>
      <c r="O167" s="102"/>
      <c r="P167" s="86"/>
      <c r="Q167" s="86"/>
      <c r="R167" s="86"/>
      <c r="S167" s="86"/>
      <c r="T167" s="86"/>
      <c r="U167" s="86"/>
    </row>
    <row r="168" spans="11:21" s="82" customFormat="1" ht="9.75">
      <c r="K168" s="84"/>
      <c r="L168" s="101"/>
      <c r="M168" s="101"/>
      <c r="N168" s="102"/>
      <c r="O168" s="102"/>
      <c r="P168" s="86"/>
      <c r="Q168" s="86"/>
      <c r="R168" s="86"/>
      <c r="S168" s="86"/>
      <c r="T168" s="86"/>
      <c r="U168" s="86"/>
    </row>
    <row r="169" spans="11:21" s="82" customFormat="1" ht="9.75">
      <c r="K169" s="84"/>
      <c r="L169" s="101"/>
      <c r="M169" s="101"/>
      <c r="N169" s="102"/>
      <c r="O169" s="102"/>
      <c r="P169" s="86"/>
      <c r="Q169" s="86"/>
      <c r="R169" s="86"/>
      <c r="S169" s="86"/>
      <c r="T169" s="86"/>
      <c r="U169" s="86"/>
    </row>
    <row r="170" spans="11:21" s="82" customFormat="1" ht="9.75">
      <c r="K170" s="84"/>
      <c r="L170" s="101"/>
      <c r="M170" s="101"/>
      <c r="N170" s="102"/>
      <c r="O170" s="102"/>
      <c r="P170" s="86"/>
      <c r="Q170" s="86"/>
      <c r="R170" s="86"/>
      <c r="S170" s="86"/>
      <c r="T170" s="86"/>
      <c r="U170" s="86"/>
    </row>
    <row r="171" spans="11:21" s="82" customFormat="1" ht="9.75">
      <c r="K171" s="84"/>
      <c r="L171" s="101"/>
      <c r="M171" s="101"/>
      <c r="N171" s="102"/>
      <c r="O171" s="102"/>
      <c r="P171" s="86"/>
      <c r="Q171" s="86"/>
      <c r="R171" s="86"/>
      <c r="S171" s="86"/>
      <c r="T171" s="86"/>
      <c r="U171" s="86"/>
    </row>
    <row r="172" spans="11:21" s="82" customFormat="1" ht="9.75">
      <c r="K172" s="84"/>
      <c r="L172" s="101"/>
      <c r="M172" s="101"/>
      <c r="N172" s="102"/>
      <c r="O172" s="102"/>
      <c r="P172" s="86"/>
      <c r="Q172" s="86"/>
      <c r="R172" s="86"/>
      <c r="S172" s="86"/>
      <c r="T172" s="86"/>
      <c r="U172" s="86"/>
    </row>
    <row r="173" spans="11:21" s="82" customFormat="1" ht="9.75">
      <c r="K173" s="84"/>
      <c r="L173" s="101"/>
      <c r="M173" s="101"/>
      <c r="N173" s="102"/>
      <c r="O173" s="102"/>
      <c r="P173" s="86"/>
      <c r="Q173" s="86"/>
      <c r="R173" s="86"/>
      <c r="S173" s="86"/>
      <c r="T173" s="86"/>
      <c r="U173" s="86"/>
    </row>
    <row r="174" spans="11:21" s="82" customFormat="1" ht="9.75">
      <c r="K174" s="84"/>
      <c r="L174" s="101"/>
      <c r="M174" s="101"/>
      <c r="N174" s="102"/>
      <c r="O174" s="102"/>
      <c r="P174" s="86"/>
      <c r="Q174" s="86"/>
      <c r="R174" s="86"/>
      <c r="S174" s="86"/>
      <c r="T174" s="86"/>
      <c r="U174" s="86"/>
    </row>
    <row r="175" spans="11:21" s="82" customFormat="1" ht="9.75">
      <c r="K175" s="84"/>
      <c r="L175" s="101"/>
      <c r="M175" s="101"/>
      <c r="N175" s="102"/>
      <c r="O175" s="102"/>
      <c r="P175" s="86"/>
      <c r="Q175" s="86"/>
      <c r="R175" s="86"/>
      <c r="S175" s="86"/>
      <c r="T175" s="86"/>
      <c r="U175" s="86"/>
    </row>
    <row r="176" spans="11:21" s="82" customFormat="1" ht="9.75">
      <c r="K176" s="84"/>
      <c r="L176" s="101"/>
      <c r="M176" s="101"/>
      <c r="N176" s="102"/>
      <c r="O176" s="102"/>
      <c r="P176" s="86"/>
      <c r="Q176" s="86"/>
      <c r="R176" s="86"/>
      <c r="S176" s="86"/>
      <c r="T176" s="86"/>
      <c r="U176" s="86"/>
    </row>
    <row r="177" spans="11:21" s="82" customFormat="1" ht="9.75">
      <c r="K177" s="84"/>
      <c r="L177" s="101"/>
      <c r="M177" s="101"/>
      <c r="N177" s="102"/>
      <c r="O177" s="102"/>
      <c r="P177" s="86"/>
      <c r="Q177" s="86"/>
      <c r="R177" s="86"/>
      <c r="S177" s="86"/>
      <c r="T177" s="86"/>
      <c r="U177" s="86"/>
    </row>
    <row r="178" spans="11:21" s="82" customFormat="1" ht="9.75">
      <c r="K178" s="84"/>
      <c r="L178" s="101"/>
      <c r="M178" s="101"/>
      <c r="N178" s="102"/>
      <c r="O178" s="102"/>
      <c r="P178" s="86"/>
      <c r="Q178" s="86"/>
      <c r="R178" s="86"/>
      <c r="S178" s="86"/>
      <c r="T178" s="86"/>
      <c r="U178" s="86"/>
    </row>
    <row r="179" spans="11:21" s="82" customFormat="1" ht="9.75">
      <c r="K179" s="84"/>
      <c r="L179" s="101"/>
      <c r="M179" s="101"/>
      <c r="N179" s="102"/>
      <c r="O179" s="102"/>
      <c r="P179" s="86"/>
      <c r="Q179" s="86"/>
      <c r="R179" s="86"/>
      <c r="S179" s="86"/>
      <c r="T179" s="86"/>
      <c r="U179" s="86"/>
    </row>
    <row r="180" spans="11:21" s="82" customFormat="1" ht="9.75">
      <c r="K180" s="84"/>
      <c r="L180" s="101"/>
      <c r="M180" s="101"/>
      <c r="N180" s="102"/>
      <c r="O180" s="102"/>
      <c r="P180" s="86"/>
      <c r="Q180" s="86"/>
      <c r="R180" s="86"/>
      <c r="S180" s="86"/>
      <c r="T180" s="86"/>
      <c r="U180" s="86"/>
    </row>
    <row r="181" spans="12:15" ht="9.75">
      <c r="L181" s="101"/>
      <c r="M181" s="101"/>
      <c r="N181" s="101"/>
      <c r="O181" s="101"/>
    </row>
    <row r="182" spans="12:15" ht="9.75">
      <c r="L182" s="101"/>
      <c r="M182" s="101"/>
      <c r="N182" s="101"/>
      <c r="O182" s="101"/>
    </row>
    <row r="183" spans="12:15" ht="9.75">
      <c r="L183" s="101"/>
      <c r="M183" s="101"/>
      <c r="N183" s="101"/>
      <c r="O183" s="101"/>
    </row>
    <row r="184" spans="12:15" ht="9.75">
      <c r="L184" s="101"/>
      <c r="M184" s="101"/>
      <c r="N184" s="101"/>
      <c r="O184" s="101"/>
    </row>
    <row r="185" spans="12:15" ht="9.75">
      <c r="L185" s="101"/>
      <c r="M185" s="101"/>
      <c r="N185" s="101"/>
      <c r="O185" s="101"/>
    </row>
    <row r="186" spans="12:15" ht="9.75">
      <c r="L186" s="101"/>
      <c r="M186" s="101"/>
      <c r="N186" s="101"/>
      <c r="O186" s="101"/>
    </row>
    <row r="187" spans="12:15" ht="9.75">
      <c r="L187" s="101"/>
      <c r="M187" s="101"/>
      <c r="N187" s="101"/>
      <c r="O187" s="101"/>
    </row>
    <row r="188" spans="12:15" ht="9.75">
      <c r="L188" s="101"/>
      <c r="M188" s="101"/>
      <c r="N188" s="101"/>
      <c r="O188" s="101"/>
    </row>
    <row r="189" spans="12:15" ht="9.75">
      <c r="L189" s="101"/>
      <c r="M189" s="101"/>
      <c r="N189" s="101"/>
      <c r="O189" s="101"/>
    </row>
    <row r="190" spans="12:15" ht="9.75">
      <c r="L190" s="101"/>
      <c r="M190" s="101"/>
      <c r="N190" s="101"/>
      <c r="O190" s="101"/>
    </row>
    <row r="191" spans="12:15" ht="9.75">
      <c r="L191" s="101"/>
      <c r="M191" s="101"/>
      <c r="N191" s="101"/>
      <c r="O191" s="101"/>
    </row>
    <row r="192" spans="12:15" ht="9.75">
      <c r="L192" s="101"/>
      <c r="M192" s="101"/>
      <c r="N192" s="101"/>
      <c r="O192" s="101"/>
    </row>
    <row r="193" spans="12:15" ht="9.75">
      <c r="L193" s="101"/>
      <c r="M193" s="101"/>
      <c r="N193" s="101"/>
      <c r="O193" s="101"/>
    </row>
    <row r="194" spans="12:15" ht="9.75">
      <c r="L194" s="101"/>
      <c r="M194" s="101"/>
      <c r="N194" s="101"/>
      <c r="O194" s="101"/>
    </row>
    <row r="195" spans="12:15" ht="9.75">
      <c r="L195" s="101"/>
      <c r="M195" s="101"/>
      <c r="N195" s="101"/>
      <c r="O195" s="101"/>
    </row>
    <row r="196" spans="12:15" ht="9.75">
      <c r="L196" s="101"/>
      <c r="M196" s="101"/>
      <c r="N196" s="101"/>
      <c r="O196" s="101"/>
    </row>
    <row r="197" spans="12:15" ht="9.75">
      <c r="L197" s="101"/>
      <c r="M197" s="101"/>
      <c r="N197" s="101"/>
      <c r="O197" s="101"/>
    </row>
    <row r="198" spans="12:15" ht="9.75">
      <c r="L198" s="101"/>
      <c r="M198" s="101"/>
      <c r="N198" s="101"/>
      <c r="O198" s="101"/>
    </row>
    <row r="199" spans="12:15" ht="9.75">
      <c r="L199" s="101"/>
      <c r="M199" s="101"/>
      <c r="N199" s="101"/>
      <c r="O199" s="101"/>
    </row>
    <row r="200" spans="12:15" ht="9.75">
      <c r="L200" s="101"/>
      <c r="M200" s="101"/>
      <c r="N200" s="101"/>
      <c r="O200" s="101"/>
    </row>
    <row r="201" spans="12:15" ht="9.75">
      <c r="L201" s="101"/>
      <c r="M201" s="101"/>
      <c r="N201" s="101"/>
      <c r="O201" s="101"/>
    </row>
    <row r="202" spans="12:15" ht="9.75">
      <c r="L202" s="101"/>
      <c r="M202" s="101"/>
      <c r="N202" s="101"/>
      <c r="O202" s="101"/>
    </row>
    <row r="203" spans="12:15" ht="9.75">
      <c r="L203" s="101"/>
      <c r="M203" s="101"/>
      <c r="N203" s="101"/>
      <c r="O203" s="101"/>
    </row>
    <row r="204" spans="12:15" ht="9.75">
      <c r="L204" s="101"/>
      <c r="M204" s="101"/>
      <c r="N204" s="101"/>
      <c r="O204" s="101"/>
    </row>
    <row r="205" spans="12:15" ht="9.75">
      <c r="L205" s="101"/>
      <c r="M205" s="101"/>
      <c r="N205" s="101"/>
      <c r="O205" s="101"/>
    </row>
    <row r="206" spans="12:15" ht="9.75">
      <c r="L206" s="101"/>
      <c r="M206" s="101"/>
      <c r="N206" s="101"/>
      <c r="O206" s="101"/>
    </row>
    <row r="207" spans="12:15" ht="9.75">
      <c r="L207" s="101"/>
      <c r="M207" s="101"/>
      <c r="N207" s="101"/>
      <c r="O207" s="101"/>
    </row>
    <row r="208" spans="12:15" ht="9.75">
      <c r="L208" s="101"/>
      <c r="M208" s="101"/>
      <c r="N208" s="101"/>
      <c r="O208" s="101"/>
    </row>
    <row r="209" spans="12:15" ht="9.75">
      <c r="L209" s="101"/>
      <c r="M209" s="101"/>
      <c r="N209" s="101"/>
      <c r="O209" s="101"/>
    </row>
    <row r="210" spans="12:15" ht="9.75">
      <c r="L210" s="101"/>
      <c r="M210" s="101"/>
      <c r="N210" s="101"/>
      <c r="O210" s="101"/>
    </row>
    <row r="211" spans="12:15" ht="9.75">
      <c r="L211" s="101"/>
      <c r="M211" s="101"/>
      <c r="N211" s="101"/>
      <c r="O211" s="101"/>
    </row>
    <row r="212" spans="12:15" ht="9.75">
      <c r="L212" s="101"/>
      <c r="M212" s="101"/>
      <c r="N212" s="101"/>
      <c r="O212" s="101"/>
    </row>
    <row r="213" spans="12:15" ht="9.75">
      <c r="L213" s="101"/>
      <c r="M213" s="101"/>
      <c r="N213" s="101"/>
      <c r="O213" s="101"/>
    </row>
    <row r="214" spans="12:15" ht="9.75">
      <c r="L214" s="101"/>
      <c r="M214" s="101"/>
      <c r="N214" s="101"/>
      <c r="O214" s="101"/>
    </row>
    <row r="215" spans="12:15" ht="9.75">
      <c r="L215" s="101"/>
      <c r="M215" s="101"/>
      <c r="N215" s="101"/>
      <c r="O215" s="101"/>
    </row>
    <row r="216" spans="12:15" ht="9.75">
      <c r="L216" s="101"/>
      <c r="M216" s="101"/>
      <c r="N216" s="101"/>
      <c r="O216" s="101"/>
    </row>
    <row r="217" spans="12:15" ht="9.75">
      <c r="L217" s="101"/>
      <c r="M217" s="101"/>
      <c r="N217" s="101"/>
      <c r="O217" s="101"/>
    </row>
    <row r="218" spans="12:15" ht="9.75">
      <c r="L218" s="101"/>
      <c r="M218" s="101"/>
      <c r="N218" s="101"/>
      <c r="O218" s="101"/>
    </row>
    <row r="219" spans="12:15" ht="9.75">
      <c r="L219" s="101"/>
      <c r="M219" s="101"/>
      <c r="N219" s="101"/>
      <c r="O219" s="101"/>
    </row>
    <row r="220" spans="12:15" ht="9.75">
      <c r="L220" s="101"/>
      <c r="M220" s="101"/>
      <c r="N220" s="101"/>
      <c r="O220" s="101"/>
    </row>
    <row r="221" spans="12:15" ht="9.75">
      <c r="L221" s="101"/>
      <c r="M221" s="101"/>
      <c r="N221" s="101"/>
      <c r="O221" s="101"/>
    </row>
    <row r="222" spans="12:15" ht="9.75">
      <c r="L222" s="101"/>
      <c r="M222" s="101"/>
      <c r="N222" s="101"/>
      <c r="O222" s="101"/>
    </row>
    <row r="223" spans="12:15" ht="9.75">
      <c r="L223" s="101"/>
      <c r="M223" s="101"/>
      <c r="N223" s="101"/>
      <c r="O223" s="101"/>
    </row>
    <row r="224" spans="12:15" ht="9.75">
      <c r="L224" s="101"/>
      <c r="M224" s="101"/>
      <c r="N224" s="101"/>
      <c r="O224" s="101"/>
    </row>
    <row r="225" spans="12:15" ht="9.75">
      <c r="L225" s="101"/>
      <c r="M225" s="101"/>
      <c r="N225" s="101"/>
      <c r="O225" s="101"/>
    </row>
    <row r="226" spans="12:15" ht="9.75">
      <c r="L226" s="101"/>
      <c r="M226" s="101"/>
      <c r="N226" s="101"/>
      <c r="O226" s="101"/>
    </row>
    <row r="227" spans="12:15" ht="9.75">
      <c r="L227" s="101"/>
      <c r="M227" s="101"/>
      <c r="N227" s="101"/>
      <c r="O227" s="101"/>
    </row>
    <row r="228" spans="12:15" ht="9.75">
      <c r="L228" s="101"/>
      <c r="M228" s="101"/>
      <c r="N228" s="101"/>
      <c r="O228" s="101"/>
    </row>
    <row r="229" spans="12:15" ht="9.75">
      <c r="L229" s="101"/>
      <c r="M229" s="101"/>
      <c r="N229" s="101"/>
      <c r="O229" s="101"/>
    </row>
    <row r="230" spans="12:15" ht="9.75">
      <c r="L230" s="101"/>
      <c r="M230" s="101"/>
      <c r="N230" s="101"/>
      <c r="O230" s="101"/>
    </row>
    <row r="231" spans="12:15" ht="9.75">
      <c r="L231" s="101"/>
      <c r="M231" s="101"/>
      <c r="N231" s="101"/>
      <c r="O231" s="101"/>
    </row>
    <row r="232" spans="12:15" ht="9.75">
      <c r="L232" s="101"/>
      <c r="M232" s="101"/>
      <c r="N232" s="101"/>
      <c r="O232" s="101"/>
    </row>
    <row r="233" spans="12:15" ht="9.75">
      <c r="L233" s="101"/>
      <c r="M233" s="101"/>
      <c r="N233" s="101"/>
      <c r="O233" s="101"/>
    </row>
    <row r="234" spans="12:15" ht="9.75">
      <c r="L234" s="101"/>
      <c r="M234" s="101"/>
      <c r="N234" s="101"/>
      <c r="O234" s="101"/>
    </row>
    <row r="235" spans="12:15" ht="9.75">
      <c r="L235" s="101"/>
      <c r="M235" s="101"/>
      <c r="N235" s="101"/>
      <c r="O235" s="101"/>
    </row>
    <row r="236" spans="12:15" ht="9.75">
      <c r="L236" s="101"/>
      <c r="M236" s="101"/>
      <c r="N236" s="101"/>
      <c r="O236" s="101"/>
    </row>
    <row r="237" spans="12:15" ht="9.75">
      <c r="L237" s="101"/>
      <c r="M237" s="101"/>
      <c r="N237" s="101"/>
      <c r="O237" s="101"/>
    </row>
    <row r="238" spans="12:15" ht="9.75">
      <c r="L238" s="101"/>
      <c r="M238" s="101"/>
      <c r="N238" s="101"/>
      <c r="O238" s="101"/>
    </row>
    <row r="239" spans="12:15" ht="9.75">
      <c r="L239" s="101"/>
      <c r="M239" s="101"/>
      <c r="N239" s="101"/>
      <c r="O239" s="101"/>
    </row>
    <row r="240" spans="12:15" ht="9.75">
      <c r="L240" s="101"/>
      <c r="M240" s="101"/>
      <c r="N240" s="101"/>
      <c r="O240" s="101"/>
    </row>
    <row r="241" spans="12:15" ht="9.75">
      <c r="L241" s="101"/>
      <c r="M241" s="101"/>
      <c r="N241" s="101"/>
      <c r="O241" s="101"/>
    </row>
    <row r="242" spans="12:15" ht="9.75">
      <c r="L242" s="101"/>
      <c r="M242" s="101"/>
      <c r="N242" s="101"/>
      <c r="O242" s="101"/>
    </row>
    <row r="243" spans="12:15" ht="9.75">
      <c r="L243" s="101"/>
      <c r="M243" s="101"/>
      <c r="N243" s="101"/>
      <c r="O243" s="101"/>
    </row>
    <row r="244" spans="12:15" ht="9.75">
      <c r="L244" s="101"/>
      <c r="M244" s="101"/>
      <c r="N244" s="101"/>
      <c r="O244" s="101"/>
    </row>
    <row r="245" spans="12:15" ht="9.75">
      <c r="L245" s="101"/>
      <c r="M245" s="101"/>
      <c r="N245" s="101"/>
      <c r="O245" s="101"/>
    </row>
    <row r="246" spans="12:15" ht="9.75">
      <c r="L246" s="101"/>
      <c r="M246" s="101"/>
      <c r="N246" s="101"/>
      <c r="O246" s="101"/>
    </row>
    <row r="247" spans="12:15" ht="9.75">
      <c r="L247" s="101"/>
      <c r="M247" s="101"/>
      <c r="N247" s="101"/>
      <c r="O247" s="101"/>
    </row>
    <row r="248" spans="12:15" ht="9.75">
      <c r="L248" s="101"/>
      <c r="M248" s="101"/>
      <c r="N248" s="101"/>
      <c r="O248" s="101"/>
    </row>
    <row r="249" spans="12:15" ht="9.75">
      <c r="L249" s="101"/>
      <c r="M249" s="101"/>
      <c r="N249" s="101"/>
      <c r="O249" s="101"/>
    </row>
    <row r="250" spans="12:15" ht="9.75">
      <c r="L250" s="101"/>
      <c r="M250" s="101"/>
      <c r="N250" s="101"/>
      <c r="O250" s="101"/>
    </row>
    <row r="251" spans="12:15" ht="9.75">
      <c r="L251" s="101"/>
      <c r="M251" s="101"/>
      <c r="N251" s="101"/>
      <c r="O251" s="101"/>
    </row>
    <row r="252" spans="12:15" ht="9.75">
      <c r="L252" s="101"/>
      <c r="M252" s="101"/>
      <c r="N252" s="101"/>
      <c r="O252" s="101"/>
    </row>
    <row r="253" spans="12:15" ht="9.75">
      <c r="L253" s="101"/>
      <c r="M253" s="101"/>
      <c r="N253" s="101"/>
      <c r="O253" s="101"/>
    </row>
    <row r="254" spans="12:15" ht="9.75">
      <c r="L254" s="101"/>
      <c r="M254" s="101"/>
      <c r="N254" s="101"/>
      <c r="O254" s="101"/>
    </row>
    <row r="255" spans="12:15" ht="9.75">
      <c r="L255" s="101"/>
      <c r="M255" s="101"/>
      <c r="N255" s="101"/>
      <c r="O255" s="101"/>
    </row>
    <row r="256" spans="12:15" ht="9.75">
      <c r="L256" s="101"/>
      <c r="M256" s="101"/>
      <c r="N256" s="101"/>
      <c r="O256" s="101"/>
    </row>
    <row r="257" spans="12:15" ht="9.75">
      <c r="L257" s="101"/>
      <c r="M257" s="101"/>
      <c r="N257" s="101"/>
      <c r="O257" s="101"/>
    </row>
    <row r="258" spans="12:15" ht="9.75">
      <c r="L258" s="101"/>
      <c r="M258" s="101"/>
      <c r="N258" s="101"/>
      <c r="O258" s="101"/>
    </row>
  </sheetData>
  <sheetProtection password="DE93" sheet="1" objects="1" scenarios="1" selectLockedCells="1"/>
  <mergeCells count="54">
    <mergeCell ref="B25:C25"/>
    <mergeCell ref="C14:F14"/>
    <mergeCell ref="C15:F15"/>
    <mergeCell ref="B17:C23"/>
    <mergeCell ref="B10:J10"/>
    <mergeCell ref="B13:J13"/>
    <mergeCell ref="B16:J16"/>
    <mergeCell ref="C11:F11"/>
    <mergeCell ref="B57:J57"/>
    <mergeCell ref="B44:J44"/>
    <mergeCell ref="B39:C39"/>
    <mergeCell ref="B36:C36"/>
    <mergeCell ref="B34:C34"/>
    <mergeCell ref="B31:C31"/>
    <mergeCell ref="B48:D48"/>
    <mergeCell ref="D40:J40"/>
    <mergeCell ref="B28:C28"/>
    <mergeCell ref="C70:D70"/>
    <mergeCell ref="D34:F34"/>
    <mergeCell ref="D36:F36"/>
    <mergeCell ref="B53:D53"/>
    <mergeCell ref="B52:D52"/>
    <mergeCell ref="B51:D51"/>
    <mergeCell ref="B50:D50"/>
    <mergeCell ref="D39:J39"/>
    <mergeCell ref="D41:J41"/>
    <mergeCell ref="B68:J68"/>
    <mergeCell ref="D43:J43"/>
    <mergeCell ref="B58:J58"/>
    <mergeCell ref="B43:C43"/>
    <mergeCell ref="C69:D69"/>
    <mergeCell ref="B59:J59"/>
    <mergeCell ref="B46:D46"/>
    <mergeCell ref="B55:D55"/>
    <mergeCell ref="B47:D47"/>
    <mergeCell ref="B49:D49"/>
    <mergeCell ref="B2:J2"/>
    <mergeCell ref="B3:J3"/>
    <mergeCell ref="C9:F9"/>
    <mergeCell ref="B4:J4"/>
    <mergeCell ref="C6:F6"/>
    <mergeCell ref="C7:J7"/>
    <mergeCell ref="C8:F8"/>
    <mergeCell ref="B5:J5"/>
    <mergeCell ref="B66:J66"/>
    <mergeCell ref="B67:J67"/>
    <mergeCell ref="D42:J42"/>
    <mergeCell ref="B64:J64"/>
    <mergeCell ref="B65:J65"/>
    <mergeCell ref="B63:J63"/>
    <mergeCell ref="B61:J61"/>
    <mergeCell ref="B62:J62"/>
    <mergeCell ref="B54:D54"/>
    <mergeCell ref="B60:J60"/>
  </mergeCells>
  <conditionalFormatting sqref="D31">
    <cfRule type="cellIs" priority="1" dxfId="3" operator="equal" stopIfTrue="1">
      <formula>L102</formula>
    </cfRule>
  </conditionalFormatting>
  <conditionalFormatting sqref="D32">
    <cfRule type="cellIs" priority="2" dxfId="3" operator="equal" stopIfTrue="1">
      <formula>L107</formula>
    </cfRule>
  </conditionalFormatting>
  <conditionalFormatting sqref="F17">
    <cfRule type="cellIs" priority="3" dxfId="0" operator="equal" stopIfTrue="1">
      <formula>L88</formula>
    </cfRule>
  </conditionalFormatting>
  <conditionalFormatting sqref="D36:F36">
    <cfRule type="cellIs" priority="4" dxfId="0" operator="equal" stopIfTrue="1">
      <formula>L112</formula>
    </cfRule>
  </conditionalFormatting>
  <conditionalFormatting sqref="F25">
    <cfRule type="cellIs" priority="5" dxfId="0" operator="equal" stopIfTrue="1">
      <formula>L100</formula>
    </cfRule>
  </conditionalFormatting>
  <dataValidations count="23">
    <dataValidation errorStyle="warning" type="whole" allowBlank="1" showInputMessage="1" showErrorMessage="1" errorTitle="Aastaarv kujul XXXX (nt 2002)" error="Kirjutatud aasta pole kujul XXXX&#10;või see on enne väikelaeva ehitusaastat &#10;või tulevikus.&#10;Küsin üle, kas see on õige aasta?" sqref="I46 G22 H48:I56">
      <formula1>$J$18</formula1>
      <formula2>YEAR(TODAY())+2</formula2>
    </dataValidation>
    <dataValidation errorStyle="warning" type="decimal" allowBlank="1" showInputMessage="1" showErrorMessage="1" errorTitle="Eseme väärtus kujul XXXX" error="Palun kirjuta lisavarustuse eseme väärtus eurodes.&#10;Kasuta ainult numbreid, avaldus lisab ise &quot;€&quot;." sqref="J46:J56">
      <formula1>1</formula1>
      <formula2>$F$28/2</formula2>
    </dataValidation>
    <dataValidation errorStyle="warning" type="date" allowBlank="1" showInputMessage="1" showErrorMessage="1" errorTitle="X.X" error="Kirjuta kujul P.K&#10;Vahemikus  täna ... täna + 100 päeva" sqref="J31 I31:I32">
      <formula1>TODAY()-1</formula1>
      <formula2>TODAY()+150</formula2>
    </dataValidation>
    <dataValidation errorStyle="warning" type="decimal" allowBlank="1" showInputMessage="1" showErrorMessage="1" errorTitle="Mootori(te) väärtus kujul XXXX" error="Palun kirjuta mootori(te) väärtus eurodes.&#10;Kasuta ainult numbreid, avaldus lisab ise &quot;€&quot; märgi." sqref="J28">
      <formula1>1</formula1>
      <formula2>$F$28</formula2>
    </dataValidation>
    <dataValidation errorStyle="warning" type="decimal" allowBlank="1" showInputMessage="1" showErrorMessage="1" errorTitle="Väärtus numbritega kujul XXXXX" error="Palun kirjuta väikelaeva koguväärtus eurodes.&#10;Kasuta ainult numbreid, avaldus lisab ise &quot;€&quot; märgi." sqref="F28:G28">
      <formula1>200</formula1>
      <formula2>500000</formula2>
    </dataValidation>
    <dataValidation type="list" allowBlank="1" showInputMessage="1" showErrorMessage="1" sqref="E31">
      <formula1>$L$103:$L$104</formula1>
    </dataValidation>
    <dataValidation errorStyle="warning" type="decimal" allowBlank="1" showInputMessage="1" showErrorMessage="1" errorTitle="Treileri väärtus kujul XXXX" error="Palun kirjuta treileri väärtus eurodes.&#10;Kasuta ainult numbreid, avaldus lisab ise &quot;€&quot; märgi." sqref="J29:J30 J33 J38 J35">
      <formula1>1</formula1>
      <formula2>$F$28</formula2>
    </dataValidation>
    <dataValidation errorStyle="warning" type="decimal" allowBlank="1" showInputMessage="1" showErrorMessage="1" errorTitle="Lisavarustuse väärtus kujul XXXX" error="Palun kirjuta lisavarustuse väärtus eurodes.&#10;Kasuta ainult numbreid, avaldus lisab ise &quot;€&quot; märgi." sqref="F29:G30 F33:G33 F38:G38 F35:G35">
      <formula1>1</formula1>
      <formula2>$F$28</formula2>
    </dataValidation>
    <dataValidation errorStyle="warning" type="whole" allowBlank="1" showInputMessage="1" showErrorMessage="1" errorTitle="Aastaarv kujul XXXX (nt 2002)" error="Kirjutatud aasta pole kujul XXXX&#10;või see on üle 20 a tagasi&#10;või tulevikus.&#10;Küsin üle, kas see on õige aasta?" sqref="G26:G27 F27">
      <formula1>YEAR(TODAY())-20</formula1>
      <formula2>YEAR(TODAY())+2</formula2>
    </dataValidation>
    <dataValidation errorStyle="warning" type="list" allowBlank="1" showInputMessage="1" showErrorMessage="1" sqref="F17">
      <formula1>$L$89:$L$95</formula1>
    </dataValidation>
    <dataValidation errorStyle="warning" type="decimal" allowBlank="1" showInputMessage="1" showErrorMessage="1" errorTitle="ainult numbrid, nt &quot;7.3&quot;" error="Väikelaeva üldpikkus meetrites&#10;2 ... 30 m" sqref="J19">
      <formula1>2</formula1>
      <formula2>30</formula2>
    </dataValidation>
    <dataValidation errorStyle="warning" type="whole" allowBlank="1" showInputMessage="1" showErrorMessage="1" errorTitle="Aastaarv kujul XXXX, nt &quot;2012&quot;" error="Kirjutatud aasta on kas&#10;* üle 30 a tagasi;&#10;* tulevikus või&#10;* pole kujul XXXX.&#10;&#10;Kas aasta on õige?&#10;" sqref="J18">
      <formula1>YEAR(TODAY())-30</formula1>
      <formula2>YEAR(TODAY())+2</formula2>
    </dataValidation>
    <dataValidation errorStyle="warning" type="whole" allowBlank="1" showInputMessage="1" showErrorMessage="1" errorTitle="Aastaarv kujul XXXX, nt &quot;2012&quot;" error="Aasta peaks olema&#10;* alates väikelaeva ehitamisest praeguseni&#10;* kujul XXXX.&#10;Kas on?" sqref="J22">
      <formula1>$J$18</formula1>
      <formula2>YEAR(TODAY())+2</formula2>
    </dataValidation>
    <dataValidation errorStyle="warning" type="whole" allowBlank="1" showInputMessage="1" showErrorMessage="1" errorTitle="Aastaarv kujul XXXX, nt &quot;2012&quot;" error="Aasta peaks olema&#10;* vahemikus 1992...praegu&#10;*  kujul XXXX.&#10;&#10;Kas aasta on õige?&#10;" sqref="F26">
      <formula1>YEAR(TODAY())-22</formula1>
      <formula2>YEAR(TODAY())+2</formula2>
    </dataValidation>
    <dataValidation errorStyle="warning" type="list" allowBlank="1" showInputMessage="1" showErrorMessage="1" sqref="D31">
      <formula1>$L$103:$L$104</formula1>
    </dataValidation>
    <dataValidation errorStyle="warning" type="list" allowBlank="1" showInputMessage="1" showErrorMessage="1" errorTitle="valik" error="tee valik" sqref="D32">
      <formula1>$L$108:$L$109</formula1>
    </dataValidation>
    <dataValidation errorStyle="warning" allowBlank="1" showInputMessage="1" showErrorMessage="1" sqref="H32"/>
    <dataValidation errorStyle="warning" type="decimal" allowBlank="1" showInputMessage="1" showErrorMessage="1" errorTitle="Kujul XXXXX" error="Palun kirjuta vastutuse hüvitispiir eurodes.&#10;Kasuta ainult numbreid, avaldus lisab ise &quot;€&quot; märgi." sqref="J32">
      <formula1>1000</formula1>
      <formula2>200000</formula2>
    </dataValidation>
    <dataValidation errorStyle="warning" type="list" allowBlank="1" showInputMessage="1" showErrorMessage="1" errorTitle="Ärikasutus?" error="Ärikasutus?" sqref="D36:F36">
      <formula1>$L$113:$L$115</formula1>
    </dataValidation>
    <dataValidation errorStyle="warning" type="decimal" allowBlank="1" showInputMessage="1" showErrorMessage="1" errorTitle="ainult numbrid, nt &quot;23.4&quot;" error="Kas mootori võimsus on suurem kui 400 hj?&#10;Kui jah, vajuta &quot;Yes&quot;.&#10;Muul juhul muuda kirjapilti." sqref="F23">
      <formula1>0</formula1>
      <formula2>400</formula2>
    </dataValidation>
    <dataValidation errorStyle="warning" type="whole" allowBlank="1" showInputMessage="1" showErrorMessage="1" errorTitle="Kood" error="Eesti jur.isiku registrikood peaks olema 8-kohaline.&#10;Isikukood peaks olema 11-kohaline." sqref="J6 J11:J12">
      <formula1>100000</formula1>
      <formula2>100000000000</formula2>
    </dataValidation>
    <dataValidation errorStyle="warning" type="list" allowBlank="1" showInputMessage="1" showErrorMessage="1" errorTitle="tee valik nupust paremal" sqref="L12:M12">
      <formula1>$L$82:$L$85</formula1>
    </dataValidation>
    <dataValidation errorStyle="information" type="list" allowBlank="1" showInputMessage="1" showErrorMessage="1" errorTitle="muu soodustatud isik" error="Kui soodustatud isik on &#10;Swedbank, Danske, SEB, Nordea või SIA, &#10;siis vali see nupust paremal.&#10;&#10;Muu soodustatud isiku puhul kirjuta siia nimi." sqref="C11:F11">
      <formula1>$L$82:$L$86</formula1>
    </dataValidation>
  </dataValidations>
  <printOptions horizontalCentered="1"/>
  <pageMargins left="0.6692913385826772" right="0.5511811023622047" top="0.7874015748031497" bottom="0.5118110236220472" header="0.5118110236220472" footer="0.3937007874015748"/>
  <pageSetup fitToHeight="1" fitToWidth="1" horizontalDpi="600" verticalDpi="600" orientation="portrait" paperSize="9" scale="96"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Ergo Kindlustus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ERGO</dc:creator>
  <cp:keywords/>
  <dc:description/>
  <cp:lastModifiedBy>Ilmar Vissak</cp:lastModifiedBy>
  <cp:lastPrinted>2013-05-14T11:15:23Z</cp:lastPrinted>
  <dcterms:created xsi:type="dcterms:W3CDTF">2013-05-03T09:28:00Z</dcterms:created>
  <dcterms:modified xsi:type="dcterms:W3CDTF">2022-11-08T14:12:44Z</dcterms:modified>
  <cp:category/>
  <cp:version/>
  <cp:contentType/>
  <cp:contentStatus/>
</cp:coreProperties>
</file>